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defaultThemeVersion="124226"/>
  <xr:revisionPtr revIDLastSave="0" documentId="13_ncr:1_{664F682F-F820-4607-8208-37DF7AF7979D}" xr6:coauthVersionLast="47" xr6:coauthVersionMax="47" xr10:uidLastSave="{00000000-0000-0000-0000-000000000000}"/>
  <bookViews>
    <workbookView xWindow="-28920" yWindow="-120" windowWidth="29040" windowHeight="16440" tabRatio="832" firstSheet="9" activeTab="12" xr2:uid="{00000000-000D-0000-FFFF-FFFF00000000}"/>
  </bookViews>
  <sheets>
    <sheet name="合計　事業価値一覧(14駐車場個別譲渡を前提)" sheetId="31" state="hidden" r:id="rId1"/>
    <sheet name="合計　事業価値一覧(14駐車場一括譲渡を前提)" sheetId="30" state="hidden" r:id="rId2"/>
    <sheet name="固定資産、減価償却" sheetId="58" state="hidden" r:id="rId3"/>
    <sheet name="総括表" sheetId="53" state="hidden" r:id="rId4"/>
    <sheet name="ブロック①" sheetId="55" state="hidden" r:id="rId5"/>
    <sheet name="ブロック②" sheetId="56" state="hidden" r:id="rId6"/>
    <sheet name="ブロック③" sheetId="57" state="hidden" r:id="rId7"/>
    <sheet name="(様式4)質問書" sheetId="71" r:id="rId8"/>
    <sheet name="（様式18）見積項目一覧" sheetId="93" r:id="rId9"/>
    <sheet name="（様式30-2）資金調達計画" sheetId="79" r:id="rId10"/>
    <sheet name="（様式30-3）事業費の支払計画" sheetId="80" r:id="rId11"/>
    <sheet name="（様式30-4）資金収支計画" sheetId="81" r:id="rId12"/>
    <sheet name="（様式30-5）事業費内訳書" sheetId="83" r:id="rId13"/>
    <sheet name="(様式30-6)入札時積算内訳書" sheetId="89" r:id="rId14"/>
    <sheet name="(様式30-7)工事費内訳書" sheetId="90" r:id="rId15"/>
    <sheet name="（様式33-2)施設整備に関する全体工程計画" sheetId="86" r:id="rId16"/>
    <sheet name="集計nai" sheetId="23" state="hidden" r:id="rId17"/>
    <sheet name="総括表（案1)" sheetId="18" state="hidden" r:id="rId18"/>
    <sheet name="総括表（案2)" sheetId="19" state="hidden" r:id="rId19"/>
    <sheet name="総括表（案3)" sheetId="20" state="hidden" r:id="rId20"/>
    <sheet name="総括表（案4)" sheetId="21" state="hidden" r:id="rId21"/>
    <sheet name="総括表（案5)" sheetId="22" state="hidden" r:id="rId22"/>
    <sheet name="Sheet1" sheetId="59" state="hidden" r:id="rId23"/>
  </sheets>
  <externalReferences>
    <externalReference r:id="rId24"/>
    <externalReference r:id="rId25"/>
    <externalReference r:id="rId26"/>
    <externalReference r:id="rId27"/>
  </externalReferences>
  <definedNames>
    <definedName name="_N900110" localSheetId="13">#REF!</definedName>
    <definedName name="_N900110" localSheetId="14">#REF!</definedName>
    <definedName name="_N900110">#REF!</definedName>
    <definedName name="_Toc120351431" localSheetId="7">'(様式4)質問書'!#REF!</definedName>
    <definedName name="Ｆ_４" localSheetId="13">#REF!</definedName>
    <definedName name="Ｆ_４" localSheetId="14">#REF!</definedName>
    <definedName name="Ｆ_４">#REF!</definedName>
    <definedName name="ｊｊ" localSheetId="13">[1]外部開口部!#REF!</definedName>
    <definedName name="ｊｊ" localSheetId="14">[1]外部開口部!#REF!</definedName>
    <definedName name="ｊｊ">[1]外部開口部!#REF!</definedName>
    <definedName name="ｋｋ" localSheetId="13">[2]外部開口部!#REF!</definedName>
    <definedName name="ｋｋ" localSheetId="14">[2]外部開口部!#REF!</definedName>
    <definedName name="ｋｋ">[2]外部開口部!#REF!</definedName>
    <definedName name="ｋｓｋｓｋｋｓ" localSheetId="14">[2]外部開口部!#REF!</definedName>
    <definedName name="ｋｓｋｓｋｋｓ">[2]外部開口部!#REF!</definedName>
    <definedName name="ｌｌｌ" localSheetId="14">[1]外部開口部!#REF!</definedName>
    <definedName name="ｌｌｌ">[1]外部開口部!#REF!</definedName>
    <definedName name="ＮＰ_６．８" localSheetId="14">#REF!</definedName>
    <definedName name="ＮＰ_６．８">#REF!</definedName>
    <definedName name="OLE_LINK3" localSheetId="7">'(様式4)質問書'!#REF!</definedName>
    <definedName name="Ｐ_５" localSheetId="14">#REF!</definedName>
    <definedName name="Ｐ_５">#REF!</definedName>
    <definedName name="Ｐ_８" localSheetId="14">#REF!</definedName>
    <definedName name="Ｐ_８">#REF!</definedName>
    <definedName name="_xlnm.Print_Area" localSheetId="8">'（様式18）見積項目一覧'!$A$1:$AS$338</definedName>
    <definedName name="_xlnm.Print_Area" localSheetId="9">'（様式30-2）資金調達計画'!$A$1:$M$49</definedName>
    <definedName name="_xlnm.Print_Area" localSheetId="10">'（様式30-3）事業費の支払計画'!$B$1:$Q$50</definedName>
    <definedName name="_xlnm.Print_Area" localSheetId="11">'（様式30-4）資金収支計画'!$B$1:$AL$101</definedName>
    <definedName name="_xlnm.Print_Area" localSheetId="12">'（様式30-5）事業費内訳書'!$B$1:$AU$42</definedName>
    <definedName name="_xlnm.Print_Area" localSheetId="13">'(様式30-6)入札時積算内訳書'!$A$1:$J$22</definedName>
    <definedName name="_xlnm.Print_Area" localSheetId="14">'(様式30-7)工事費内訳書'!$A$1:$J$22</definedName>
    <definedName name="_xlnm.Print_Area" localSheetId="15">'（様式33-2)施設整備に関する全体工程計画'!$B$1:$CP$45</definedName>
    <definedName name="_xlnm.Print_Area" localSheetId="7">'(様式4)質問書'!$A$1:$K$53</definedName>
    <definedName name="_xlnm.Print_Area" localSheetId="4">ブロック①!$A$1:$Y$60</definedName>
    <definedName name="_xlnm.Print_Area" localSheetId="5">ブロック②!$A$1:$Y$70</definedName>
    <definedName name="_xlnm.Print_Area" localSheetId="6">ブロック③!$A$1:$Y$60</definedName>
    <definedName name="_xlnm.Print_Area" localSheetId="1">'合計　事業価値一覧(14駐車場一括譲渡を前提)'!$A$1:$G$40</definedName>
    <definedName name="_xlnm.Print_Area" localSheetId="0">'合計　事業価値一覧(14駐車場個別譲渡を前提)'!$A$1:$G$40</definedName>
    <definedName name="_xlnm.Print_Area" localSheetId="16">集計nai!$A:$BK</definedName>
    <definedName name="_xlnm.Print_Area" localSheetId="17">'総括表（案1)'!$A$1:$AL$73</definedName>
    <definedName name="_xlnm.Print_Area" localSheetId="18">'総括表（案2)'!$A$1:$AL$73</definedName>
    <definedName name="_xlnm.Print_Area" localSheetId="19">'総括表（案3)'!$A$1:$AL$73</definedName>
    <definedName name="_xlnm.Print_Area" localSheetId="20">'総括表（案4)'!$A$1:$AL$73</definedName>
    <definedName name="_xlnm.Print_Area" localSheetId="21">'総括表（案5)'!$A$1:$AL$73</definedName>
    <definedName name="_xlnm.Print_Titles" localSheetId="11">'（様式30-4）資金収支計画'!$A:$G</definedName>
    <definedName name="Ｔ_１０" localSheetId="14">#REF!</definedName>
    <definedName name="Ｔ_１０">#REF!</definedName>
    <definedName name="t_15" localSheetId="14">[2]外部開口部!#REF!</definedName>
    <definedName name="t_15">[2]外部開口部!#REF!</definedName>
    <definedName name="Z_C2FAC130_FDDC_11DA_85DD_000347E09AC7_.wvu.PrintArea" localSheetId="12" hidden="1">'（様式30-5）事業費内訳書'!$B$4:$AH$36</definedName>
    <definedName name="モルタル" localSheetId="14">#REF!</definedName>
    <definedName name="モルタル">#REF!</definedName>
    <definedName name="レベル1">[3]体系データ!$A$1:$AW$1</definedName>
    <definedName name="外部ＯＰ" localSheetId="14">#REF!</definedName>
    <definedName name="外部ＯＰ">#REF!</definedName>
    <definedName name="外部ﾓﾙﾀﾙ" localSheetId="14">#REF!</definedName>
    <definedName name="外部ﾓﾙﾀﾙ">#REF!</definedName>
    <definedName name="材料ｺｰﾄﾞ" localSheetId="14">#REF!</definedName>
    <definedName name="材料ｺｰﾄﾞ">#REF!</definedName>
    <definedName name="材料単価表" localSheetId="14">#REF!</definedName>
    <definedName name="材料単価表">#REF!</definedName>
    <definedName name="材料並べ替え" localSheetId="14">#REF!</definedName>
    <definedName name="材料並べ替え">#REF!</definedName>
    <definedName name="事務所名３">[3]経済調査会!$D$31:$D$35</definedName>
    <definedName name="内部ＯＰ" localSheetId="14">#REF!</definedName>
    <definedName name="内部ＯＰ">#REF!</definedName>
    <definedName name="内部ﾓﾙﾀﾙ" localSheetId="14">#REF!</definedName>
    <definedName name="内部ﾓﾙﾀﾙ">#REF!</definedName>
    <definedName name="変更kk" localSheetId="14">[4]外部開口部!#REF!</definedName>
    <definedName name="変更kk">[4]外部開口部!#REF!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80" l="1"/>
  <c r="F13" i="80"/>
  <c r="F14" i="80"/>
  <c r="F15" i="80"/>
  <c r="F16" i="80"/>
  <c r="F18" i="80"/>
  <c r="F22" i="80"/>
  <c r="F21" i="80"/>
  <c r="F20" i="80"/>
  <c r="F19" i="80"/>
  <c r="F10" i="80"/>
  <c r="F9" i="80"/>
  <c r="F8" i="80"/>
  <c r="F7" i="80"/>
  <c r="F13" i="57" l="1"/>
  <c r="G13" i="57"/>
  <c r="H13" i="57"/>
  <c r="I13" i="57"/>
  <c r="J13" i="57"/>
  <c r="K13" i="57"/>
  <c r="L13" i="57"/>
  <c r="M13" i="57"/>
  <c r="N13" i="57"/>
  <c r="O13" i="57"/>
  <c r="P13" i="57"/>
  <c r="Q13" i="57"/>
  <c r="R13" i="57"/>
  <c r="S13" i="57"/>
  <c r="T13" i="57"/>
  <c r="U13" i="57"/>
  <c r="V13" i="57"/>
  <c r="W13" i="57"/>
  <c r="X13" i="57"/>
  <c r="Y13" i="57"/>
  <c r="D12" i="57"/>
  <c r="D11" i="57"/>
  <c r="F18" i="56"/>
  <c r="G18" i="56"/>
  <c r="H18" i="56"/>
  <c r="I18" i="56"/>
  <c r="J18" i="56"/>
  <c r="K18" i="56"/>
  <c r="L18" i="56"/>
  <c r="M18" i="56"/>
  <c r="N18" i="56"/>
  <c r="O18" i="56"/>
  <c r="P18" i="56"/>
  <c r="Q18" i="56"/>
  <c r="R18" i="56"/>
  <c r="S18" i="56"/>
  <c r="T18" i="56"/>
  <c r="U18" i="56"/>
  <c r="V18" i="56"/>
  <c r="W18" i="56"/>
  <c r="X18" i="56"/>
  <c r="Y18" i="56"/>
  <c r="D17" i="56"/>
  <c r="D16" i="56"/>
  <c r="F13" i="55"/>
  <c r="G13" i="55"/>
  <c r="H13" i="55"/>
  <c r="I13" i="55"/>
  <c r="J13" i="55"/>
  <c r="K13" i="55"/>
  <c r="L13" i="55"/>
  <c r="M13" i="55"/>
  <c r="N13" i="55"/>
  <c r="O13" i="55"/>
  <c r="P13" i="55"/>
  <c r="Q13" i="55"/>
  <c r="R13" i="55"/>
  <c r="S13" i="55"/>
  <c r="T13" i="55"/>
  <c r="U13" i="55"/>
  <c r="V13" i="55"/>
  <c r="W13" i="55"/>
  <c r="X13" i="55"/>
  <c r="Y13" i="55"/>
  <c r="D12" i="55"/>
  <c r="D11" i="55"/>
  <c r="Y56" i="57"/>
  <c r="Y66" i="56"/>
  <c r="Y56" i="55"/>
  <c r="F22" i="55"/>
  <c r="F23" i="55"/>
  <c r="F24" i="55"/>
  <c r="F25" i="55"/>
  <c r="F26" i="55"/>
  <c r="F27" i="55"/>
  <c r="G22" i="55"/>
  <c r="G23" i="55"/>
  <c r="G24" i="55"/>
  <c r="G25" i="55"/>
  <c r="G26" i="55"/>
  <c r="H22" i="55"/>
  <c r="H23" i="55"/>
  <c r="H24" i="55"/>
  <c r="H25" i="55"/>
  <c r="I22" i="55"/>
  <c r="I23" i="55"/>
  <c r="I24" i="55"/>
  <c r="J22" i="55"/>
  <c r="J23" i="55"/>
  <c r="K22" i="55"/>
  <c r="F27" i="56"/>
  <c r="F28" i="56"/>
  <c r="F29" i="56"/>
  <c r="F30" i="56"/>
  <c r="F31" i="56"/>
  <c r="F32" i="56"/>
  <c r="G27" i="56"/>
  <c r="G28" i="56"/>
  <c r="G29" i="56"/>
  <c r="G30" i="56"/>
  <c r="G31" i="56"/>
  <c r="H27" i="56"/>
  <c r="H28" i="56"/>
  <c r="H29" i="56"/>
  <c r="H30" i="56"/>
  <c r="I27" i="56"/>
  <c r="I28" i="56"/>
  <c r="I29" i="56"/>
  <c r="J27" i="56"/>
  <c r="J28" i="56"/>
  <c r="K27" i="56"/>
  <c r="F22" i="57"/>
  <c r="F23" i="57"/>
  <c r="F24" i="57"/>
  <c r="F25" i="57"/>
  <c r="F26" i="57"/>
  <c r="F27" i="57"/>
  <c r="G22" i="57"/>
  <c r="G23" i="57"/>
  <c r="G24" i="57"/>
  <c r="G25" i="57"/>
  <c r="G26" i="57"/>
  <c r="H22" i="57"/>
  <c r="H23" i="57"/>
  <c r="H24" i="57"/>
  <c r="H25" i="57"/>
  <c r="I22" i="57"/>
  <c r="I23" i="57"/>
  <c r="I24" i="57"/>
  <c r="J22" i="57"/>
  <c r="J23" i="57"/>
  <c r="K22" i="57"/>
  <c r="L34" i="53"/>
  <c r="F42" i="53"/>
  <c r="F36" i="53"/>
  <c r="F34" i="53"/>
  <c r="O34" i="53" s="1"/>
  <c r="N23" i="58"/>
  <c r="O23" i="58"/>
  <c r="P23" i="58"/>
  <c r="Q23" i="58"/>
  <c r="R23" i="58"/>
  <c r="S23" i="58"/>
  <c r="T23" i="58"/>
  <c r="U23" i="58"/>
  <c r="V23" i="58"/>
  <c r="W23" i="58"/>
  <c r="X23" i="58"/>
  <c r="Y23" i="58"/>
  <c r="Z23" i="58"/>
  <c r="AA23" i="58"/>
  <c r="AB23" i="58"/>
  <c r="N22" i="58"/>
  <c r="O22" i="58"/>
  <c r="O24" i="58" s="1"/>
  <c r="P22" i="58"/>
  <c r="Q22" i="58"/>
  <c r="R22" i="58"/>
  <c r="S22" i="58"/>
  <c r="T22" i="58"/>
  <c r="U22" i="58"/>
  <c r="V22" i="58"/>
  <c r="W22" i="58"/>
  <c r="X22" i="58"/>
  <c r="Y22" i="58"/>
  <c r="Z22" i="58"/>
  <c r="AA22" i="58"/>
  <c r="AB22" i="58"/>
  <c r="C3" i="58"/>
  <c r="D3" i="58" s="1"/>
  <c r="D17" i="58" s="1"/>
  <c r="C4" i="58"/>
  <c r="D4" i="58" s="1"/>
  <c r="C5" i="58"/>
  <c r="D5" i="58" s="1"/>
  <c r="C6" i="58"/>
  <c r="D6" i="58" s="1"/>
  <c r="C7" i="58"/>
  <c r="D7" i="58" s="1"/>
  <c r="C8" i="58"/>
  <c r="D8" i="58" s="1"/>
  <c r="C9" i="58"/>
  <c r="D9" i="58"/>
  <c r="C10" i="58"/>
  <c r="D10" i="58" s="1"/>
  <c r="C11" i="58"/>
  <c r="D11" i="58" s="1"/>
  <c r="C12" i="58"/>
  <c r="D12" i="58" s="1"/>
  <c r="C13" i="58"/>
  <c r="D13" i="58" s="1"/>
  <c r="C14" i="58"/>
  <c r="D14" i="58" s="1"/>
  <c r="C15" i="58"/>
  <c r="D15" i="58" s="1"/>
  <c r="C16" i="58"/>
  <c r="D16" i="58" s="1"/>
  <c r="W40" i="57"/>
  <c r="G5" i="57"/>
  <c r="H5" i="57" s="1"/>
  <c r="E22" i="57"/>
  <c r="E23" i="57"/>
  <c r="E24" i="57"/>
  <c r="E25" i="57"/>
  <c r="E26" i="57"/>
  <c r="E27" i="57"/>
  <c r="E21" i="57"/>
  <c r="E28" i="57" s="1"/>
  <c r="C30" i="57"/>
  <c r="F35" i="57"/>
  <c r="G5" i="56"/>
  <c r="E27" i="56"/>
  <c r="E28" i="56"/>
  <c r="E29" i="56"/>
  <c r="E30" i="56"/>
  <c r="E31" i="56"/>
  <c r="E32" i="56"/>
  <c r="E26" i="56"/>
  <c r="E33" i="56" s="1"/>
  <c r="C35" i="56"/>
  <c r="F40" i="56"/>
  <c r="G5" i="55"/>
  <c r="G35" i="55" s="1"/>
  <c r="E22" i="55"/>
  <c r="E23" i="55"/>
  <c r="E24" i="55"/>
  <c r="E25" i="55"/>
  <c r="E26" i="55"/>
  <c r="E27" i="55"/>
  <c r="E21" i="55"/>
  <c r="E29" i="55" s="1"/>
  <c r="C30" i="55"/>
  <c r="F35" i="55"/>
  <c r="I50" i="53"/>
  <c r="F50" i="53" s="1"/>
  <c r="E33" i="30"/>
  <c r="E34" i="30"/>
  <c r="E35" i="30"/>
  <c r="E24" i="30"/>
  <c r="E25" i="30"/>
  <c r="E26" i="30"/>
  <c r="E15" i="30"/>
  <c r="E16" i="30"/>
  <c r="E17" i="30"/>
  <c r="E35" i="31"/>
  <c r="B35" i="31"/>
  <c r="E34" i="31"/>
  <c r="B34" i="31"/>
  <c r="E33" i="31"/>
  <c r="B33" i="31"/>
  <c r="E26" i="31"/>
  <c r="B26" i="31"/>
  <c r="E25" i="31"/>
  <c r="B25" i="31"/>
  <c r="E24" i="31"/>
  <c r="B24" i="31"/>
  <c r="E15" i="31"/>
  <c r="E16" i="31"/>
  <c r="E17" i="31"/>
  <c r="B16" i="31"/>
  <c r="B17" i="31"/>
  <c r="B15" i="31"/>
  <c r="B35" i="30"/>
  <c r="B34" i="30"/>
  <c r="B33" i="30"/>
  <c r="B26" i="30"/>
  <c r="B25" i="30"/>
  <c r="B24" i="30"/>
  <c r="B16" i="30"/>
  <c r="B17" i="30"/>
  <c r="B15" i="30"/>
  <c r="B5" i="31"/>
  <c r="B5" i="30" s="1"/>
  <c r="B7" i="30" s="1"/>
  <c r="B6" i="31"/>
  <c r="B6" i="30" s="1"/>
  <c r="G22" i="23"/>
  <c r="G23" i="23"/>
  <c r="G24" i="23"/>
  <c r="G25" i="23"/>
  <c r="G26" i="23"/>
  <c r="G19" i="23"/>
  <c r="G20" i="23"/>
  <c r="G21" i="23"/>
  <c r="G18" i="23"/>
  <c r="G17" i="23"/>
  <c r="G16" i="23"/>
  <c r="G12" i="23"/>
  <c r="G14" i="23"/>
  <c r="G15" i="23"/>
  <c r="G13" i="23"/>
  <c r="G11" i="23"/>
  <c r="G10" i="23"/>
  <c r="G9" i="23"/>
  <c r="G8" i="23"/>
  <c r="E8" i="18"/>
  <c r="E11" i="18" s="1"/>
  <c r="E26" i="18" s="1"/>
  <c r="F8" i="18"/>
  <c r="E12" i="18"/>
  <c r="E17" i="18"/>
  <c r="G17" i="18" s="1"/>
  <c r="F17" i="18"/>
  <c r="F21" i="18" s="1"/>
  <c r="E20" i="18"/>
  <c r="G20" i="18" s="1"/>
  <c r="F20" i="18"/>
  <c r="E24" i="22"/>
  <c r="G24" i="22" s="1"/>
  <c r="I24" i="22"/>
  <c r="BI24" i="22" s="1"/>
  <c r="J24" i="22"/>
  <c r="K24" i="22"/>
  <c r="L24" i="22"/>
  <c r="M24" i="22"/>
  <c r="Q24" i="22"/>
  <c r="R24" i="22"/>
  <c r="S24" i="22"/>
  <c r="AE24" i="22"/>
  <c r="AJ24" i="22" s="1"/>
  <c r="BI24" i="23" s="1"/>
  <c r="AF24" i="22"/>
  <c r="AG24" i="22"/>
  <c r="AH24" i="22"/>
  <c r="AI24" i="22"/>
  <c r="E23" i="22"/>
  <c r="G23" i="22" s="1"/>
  <c r="I23" i="22"/>
  <c r="J23" i="22"/>
  <c r="K23" i="22"/>
  <c r="BK23" i="22" s="1"/>
  <c r="L23" i="22"/>
  <c r="M23" i="22"/>
  <c r="Q23" i="22"/>
  <c r="R23" i="22"/>
  <c r="S23" i="22"/>
  <c r="AE23" i="22"/>
  <c r="AJ23" i="22" s="1"/>
  <c r="BI23" i="23" s="1"/>
  <c r="AF23" i="22"/>
  <c r="AG23" i="22"/>
  <c r="AH23" i="22"/>
  <c r="AI23" i="22"/>
  <c r="E22" i="22"/>
  <c r="G22" i="22" s="1"/>
  <c r="G25" i="22" s="1"/>
  <c r="F22" i="22"/>
  <c r="F25" i="22" s="1"/>
  <c r="I22" i="22"/>
  <c r="J22" i="22"/>
  <c r="J25" i="22" s="1"/>
  <c r="K22" i="22"/>
  <c r="L22" i="22"/>
  <c r="L25" i="22" s="1"/>
  <c r="M22" i="22"/>
  <c r="M25" i="22" s="1"/>
  <c r="Q22" i="22"/>
  <c r="Q25" i="22" s="1"/>
  <c r="R22" i="22"/>
  <c r="R25" i="22" s="1"/>
  <c r="S22" i="22"/>
  <c r="S25" i="22" s="1"/>
  <c r="AE22" i="22"/>
  <c r="AF22" i="22"/>
  <c r="AF25" i="22" s="1"/>
  <c r="AG22" i="22"/>
  <c r="AG25" i="22" s="1"/>
  <c r="AH22" i="22"/>
  <c r="AH25" i="22" s="1"/>
  <c r="AI22" i="22"/>
  <c r="AI25" i="22" s="1"/>
  <c r="E20" i="22"/>
  <c r="G20" i="22" s="1"/>
  <c r="F20" i="22"/>
  <c r="I20" i="22"/>
  <c r="BI20" i="22" s="1"/>
  <c r="J20" i="22"/>
  <c r="K20" i="22"/>
  <c r="BK20" i="22" s="1"/>
  <c r="L20" i="22"/>
  <c r="M20" i="22"/>
  <c r="Q20" i="22"/>
  <c r="R20" i="22"/>
  <c r="S20" i="22"/>
  <c r="AE20" i="22"/>
  <c r="AJ20" i="22" s="1"/>
  <c r="BI20" i="23" s="1"/>
  <c r="AF20" i="22"/>
  <c r="AG20" i="22"/>
  <c r="AH20" i="22"/>
  <c r="AI20" i="22"/>
  <c r="E19" i="22"/>
  <c r="G19" i="22" s="1"/>
  <c r="F19" i="22"/>
  <c r="I19" i="22"/>
  <c r="BH19" i="22" s="1"/>
  <c r="J19" i="22"/>
  <c r="K19" i="22"/>
  <c r="BK19" i="22" s="1"/>
  <c r="L19" i="22"/>
  <c r="M19" i="22"/>
  <c r="Q19" i="22"/>
  <c r="R19" i="22"/>
  <c r="S19" i="22"/>
  <c r="AE19" i="22"/>
  <c r="AJ19" i="22" s="1"/>
  <c r="BI19" i="23" s="1"/>
  <c r="AF19" i="22"/>
  <c r="AG19" i="22"/>
  <c r="AH19" i="22"/>
  <c r="AI19" i="22"/>
  <c r="E18" i="22"/>
  <c r="G18" i="22" s="1"/>
  <c r="F18" i="22"/>
  <c r="I18" i="22"/>
  <c r="J18" i="22"/>
  <c r="K18" i="22"/>
  <c r="BK18" i="22" s="1"/>
  <c r="L18" i="22"/>
  <c r="M18" i="22"/>
  <c r="Q18" i="22"/>
  <c r="R18" i="22"/>
  <c r="S18" i="22"/>
  <c r="AE18" i="22"/>
  <c r="AJ18" i="22" s="1"/>
  <c r="BI18" i="23" s="1"/>
  <c r="AF18" i="22"/>
  <c r="AG18" i="22"/>
  <c r="AH18" i="22"/>
  <c r="AI18" i="22"/>
  <c r="E17" i="22"/>
  <c r="E21" i="22" s="1"/>
  <c r="F17" i="22"/>
  <c r="F21" i="22" s="1"/>
  <c r="I17" i="22"/>
  <c r="BI17" i="22" s="1"/>
  <c r="J17" i="22"/>
  <c r="J21" i="22" s="1"/>
  <c r="K17" i="22"/>
  <c r="L17" i="22"/>
  <c r="L21" i="22" s="1"/>
  <c r="M17" i="22"/>
  <c r="Q17" i="22"/>
  <c r="Q21" i="22" s="1"/>
  <c r="R17" i="22"/>
  <c r="R21" i="22" s="1"/>
  <c r="S17" i="22"/>
  <c r="S21" i="22" s="1"/>
  <c r="AE17" i="22"/>
  <c r="AF17" i="22"/>
  <c r="AF21" i="22" s="1"/>
  <c r="AG17" i="22"/>
  <c r="AG21" i="22" s="1"/>
  <c r="AH17" i="22"/>
  <c r="AH21" i="22" s="1"/>
  <c r="AI17" i="22"/>
  <c r="AI21" i="22" s="1"/>
  <c r="E15" i="22"/>
  <c r="G15" i="22" s="1"/>
  <c r="F15" i="22"/>
  <c r="F16" i="22" s="1"/>
  <c r="I15" i="22"/>
  <c r="BI15" i="22" s="1"/>
  <c r="J15" i="22"/>
  <c r="K15" i="22"/>
  <c r="BK15" i="22" s="1"/>
  <c r="L15" i="22"/>
  <c r="M15" i="22"/>
  <c r="Q15" i="22"/>
  <c r="R15" i="22"/>
  <c r="S15" i="22"/>
  <c r="AE15" i="22"/>
  <c r="AJ15" i="22" s="1"/>
  <c r="BI15" i="23" s="1"/>
  <c r="AF15" i="22"/>
  <c r="AG15" i="22"/>
  <c r="AH15" i="22"/>
  <c r="AI15" i="22"/>
  <c r="E14" i="22"/>
  <c r="G14" i="22" s="1"/>
  <c r="I14" i="22"/>
  <c r="J14" i="22"/>
  <c r="K14" i="22"/>
  <c r="BK14" i="22" s="1"/>
  <c r="L14" i="22"/>
  <c r="M14" i="22"/>
  <c r="Q14" i="22"/>
  <c r="R14" i="22"/>
  <c r="S14" i="22"/>
  <c r="AE14" i="22"/>
  <c r="AJ14" i="22" s="1"/>
  <c r="BI14" i="23" s="1"/>
  <c r="AF14" i="22"/>
  <c r="AG14" i="22"/>
  <c r="AH14" i="22"/>
  <c r="AI14" i="22"/>
  <c r="E13" i="22"/>
  <c r="G13" i="22" s="1"/>
  <c r="I13" i="22"/>
  <c r="BH13" i="22" s="1"/>
  <c r="J13" i="22"/>
  <c r="K13" i="22"/>
  <c r="BK13" i="22" s="1"/>
  <c r="L13" i="22"/>
  <c r="M13" i="22"/>
  <c r="Q13" i="22"/>
  <c r="R13" i="22"/>
  <c r="S13" i="22"/>
  <c r="AE13" i="22"/>
  <c r="AJ13" i="22" s="1"/>
  <c r="BI13" i="23" s="1"/>
  <c r="AF13" i="22"/>
  <c r="AG13" i="22"/>
  <c r="AH13" i="22"/>
  <c r="AI13" i="22"/>
  <c r="E12" i="22"/>
  <c r="G12" i="22" s="1"/>
  <c r="I12" i="22"/>
  <c r="BI12" i="22" s="1"/>
  <c r="J12" i="22"/>
  <c r="K12" i="22"/>
  <c r="BK12" i="22" s="1"/>
  <c r="L12" i="22"/>
  <c r="L16" i="22" s="1"/>
  <c r="M12" i="22"/>
  <c r="M16" i="22" s="1"/>
  <c r="Q12" i="22"/>
  <c r="Q16" i="22" s="1"/>
  <c r="R12" i="22"/>
  <c r="R16" i="22" s="1"/>
  <c r="S12" i="22"/>
  <c r="S16" i="22" s="1"/>
  <c r="AE12" i="22"/>
  <c r="AF12" i="22"/>
  <c r="AF16" i="22" s="1"/>
  <c r="AG12" i="22"/>
  <c r="AG16" i="22" s="1"/>
  <c r="AH12" i="22"/>
  <c r="AH16" i="22" s="1"/>
  <c r="AI12" i="22"/>
  <c r="AI16" i="22" s="1"/>
  <c r="E10" i="22"/>
  <c r="G10" i="22" s="1"/>
  <c r="F10" i="22"/>
  <c r="I10" i="22"/>
  <c r="BI10" i="22" s="1"/>
  <c r="J10" i="22"/>
  <c r="K10" i="22"/>
  <c r="BK10" i="22" s="1"/>
  <c r="L10" i="22"/>
  <c r="M10" i="22"/>
  <c r="Q10" i="22"/>
  <c r="R10" i="22"/>
  <c r="S10" i="22"/>
  <c r="AE10" i="22"/>
  <c r="AJ10" i="22" s="1"/>
  <c r="BI10" i="23" s="1"/>
  <c r="AF10" i="22"/>
  <c r="AG10" i="22"/>
  <c r="AH10" i="22"/>
  <c r="AI10" i="22"/>
  <c r="E9" i="22"/>
  <c r="G9" i="22" s="1"/>
  <c r="F9" i="22"/>
  <c r="I9" i="22"/>
  <c r="J9" i="22"/>
  <c r="K9" i="22"/>
  <c r="BK9" i="22" s="1"/>
  <c r="L9" i="22"/>
  <c r="M9" i="22"/>
  <c r="Q9" i="22"/>
  <c r="R9" i="22"/>
  <c r="S9" i="22"/>
  <c r="AE9" i="22"/>
  <c r="AJ9" i="22" s="1"/>
  <c r="BI9" i="23" s="1"/>
  <c r="AF9" i="22"/>
  <c r="AG9" i="22"/>
  <c r="AH9" i="22"/>
  <c r="AI9" i="22"/>
  <c r="E8" i="22"/>
  <c r="F8" i="22"/>
  <c r="F11" i="22" s="1"/>
  <c r="F26" i="22" s="1"/>
  <c r="I8" i="22"/>
  <c r="BH8" i="22" s="1"/>
  <c r="J8" i="22"/>
  <c r="J11" i="22" s="1"/>
  <c r="J26" i="22" s="1"/>
  <c r="K8" i="22"/>
  <c r="BK8" i="22" s="1"/>
  <c r="L8" i="22"/>
  <c r="M8" i="22"/>
  <c r="M11" i="22" s="1"/>
  <c r="M26" i="22" s="1"/>
  <c r="Q8" i="22"/>
  <c r="R8" i="22"/>
  <c r="R11" i="22" s="1"/>
  <c r="R26" i="22" s="1"/>
  <c r="S8" i="22"/>
  <c r="S11" i="22" s="1"/>
  <c r="S26" i="22" s="1"/>
  <c r="AE8" i="22"/>
  <c r="AJ8" i="22" s="1"/>
  <c r="AF8" i="22"/>
  <c r="AF11" i="22" s="1"/>
  <c r="AF26" i="22" s="1"/>
  <c r="AF27" i="22" s="1"/>
  <c r="AG8" i="22"/>
  <c r="AG11" i="22" s="1"/>
  <c r="AG26" i="22" s="1"/>
  <c r="AG27" i="22" s="1"/>
  <c r="AH8" i="22"/>
  <c r="AH11" i="22" s="1"/>
  <c r="AI8" i="22"/>
  <c r="AI11" i="22" s="1"/>
  <c r="AH26" i="22"/>
  <c r="AH27" i="22" s="1"/>
  <c r="AI26" i="22"/>
  <c r="AI27" i="22" s="1"/>
  <c r="E8" i="21"/>
  <c r="E11" i="21" s="1"/>
  <c r="E26" i="21" s="1"/>
  <c r="F8" i="21"/>
  <c r="I8" i="21"/>
  <c r="J8" i="21"/>
  <c r="K8" i="21"/>
  <c r="BK8" i="21" s="1"/>
  <c r="BK11" i="21" s="1"/>
  <c r="BK26" i="21" s="1"/>
  <c r="L8" i="21"/>
  <c r="L11" i="21" s="1"/>
  <c r="L26" i="21" s="1"/>
  <c r="M8" i="21"/>
  <c r="M11" i="21" s="1"/>
  <c r="M26" i="21" s="1"/>
  <c r="Q8" i="21"/>
  <c r="Q11" i="21" s="1"/>
  <c r="Q26" i="21" s="1"/>
  <c r="R8" i="21"/>
  <c r="R11" i="21" s="1"/>
  <c r="R26" i="21" s="1"/>
  <c r="S8" i="21"/>
  <c r="S11" i="21" s="1"/>
  <c r="S26" i="21" s="1"/>
  <c r="E12" i="21"/>
  <c r="G12" i="21" s="1"/>
  <c r="G16" i="21" s="1"/>
  <c r="I12" i="21"/>
  <c r="BI12" i="21" s="1"/>
  <c r="J12" i="21"/>
  <c r="J16" i="21" s="1"/>
  <c r="K12" i="21"/>
  <c r="L12" i="21"/>
  <c r="L16" i="21" s="1"/>
  <c r="M12" i="21"/>
  <c r="M16" i="21" s="1"/>
  <c r="Q12" i="21"/>
  <c r="Q16" i="21" s="1"/>
  <c r="R12" i="21"/>
  <c r="S12" i="21"/>
  <c r="S16" i="21" s="1"/>
  <c r="E13" i="21"/>
  <c r="I13" i="21"/>
  <c r="J13" i="21"/>
  <c r="K13" i="21"/>
  <c r="BK13" i="21" s="1"/>
  <c r="L13" i="21"/>
  <c r="M13" i="21"/>
  <c r="Q13" i="21"/>
  <c r="R13" i="21"/>
  <c r="S13" i="21"/>
  <c r="E17" i="21"/>
  <c r="G17" i="21" s="1"/>
  <c r="G21" i="21" s="1"/>
  <c r="F17" i="21"/>
  <c r="F21" i="21" s="1"/>
  <c r="I17" i="21"/>
  <c r="I21" i="21" s="1"/>
  <c r="N21" i="21" s="1"/>
  <c r="J17" i="21"/>
  <c r="J21" i="21" s="1"/>
  <c r="K17" i="21"/>
  <c r="L17" i="21"/>
  <c r="L21" i="21" s="1"/>
  <c r="M17" i="21"/>
  <c r="M21" i="21" s="1"/>
  <c r="Q17" i="21"/>
  <c r="R17" i="21"/>
  <c r="R21" i="21" s="1"/>
  <c r="S17" i="21"/>
  <c r="S21" i="21" s="1"/>
  <c r="E20" i="21"/>
  <c r="G20" i="21" s="1"/>
  <c r="F20" i="21"/>
  <c r="I20" i="21"/>
  <c r="BI20" i="21" s="1"/>
  <c r="J20" i="21"/>
  <c r="K20" i="21"/>
  <c r="BK20" i="21" s="1"/>
  <c r="L20" i="21"/>
  <c r="M20" i="21"/>
  <c r="Q20" i="21"/>
  <c r="R20" i="21"/>
  <c r="S20" i="21"/>
  <c r="E22" i="21"/>
  <c r="E25" i="21" s="1"/>
  <c r="F22" i="21"/>
  <c r="F25" i="21" s="1"/>
  <c r="I22" i="21"/>
  <c r="J22" i="21"/>
  <c r="J25" i="21" s="1"/>
  <c r="K22" i="21"/>
  <c r="L22" i="21"/>
  <c r="L25" i="21" s="1"/>
  <c r="M22" i="21"/>
  <c r="M25" i="21" s="1"/>
  <c r="Q22" i="21"/>
  <c r="Q25" i="21" s="1"/>
  <c r="R22" i="21"/>
  <c r="R25" i="21" s="1"/>
  <c r="S22" i="21"/>
  <c r="S25" i="21" s="1"/>
  <c r="E24" i="21"/>
  <c r="G24" i="21" s="1"/>
  <c r="I24" i="21"/>
  <c r="J24" i="21"/>
  <c r="K24" i="21"/>
  <c r="BK24" i="21" s="1"/>
  <c r="L24" i="21"/>
  <c r="M24" i="21"/>
  <c r="Q24" i="21"/>
  <c r="R24" i="21"/>
  <c r="S24" i="21"/>
  <c r="AE8" i="21"/>
  <c r="AE11" i="21" s="1"/>
  <c r="AJ11" i="21" s="1"/>
  <c r="BD11" i="23" s="1"/>
  <c r="AE9" i="21"/>
  <c r="AJ9" i="21" s="1"/>
  <c r="BD9" i="23" s="1"/>
  <c r="AE10" i="21"/>
  <c r="AJ10" i="21" s="1"/>
  <c r="BD10" i="23" s="1"/>
  <c r="AE12" i="21"/>
  <c r="AE16" i="21" s="1"/>
  <c r="AJ16" i="21" s="1"/>
  <c r="BD16" i="23" s="1"/>
  <c r="AE13" i="21"/>
  <c r="AJ13" i="21" s="1"/>
  <c r="BD13" i="23" s="1"/>
  <c r="AE14" i="21"/>
  <c r="AJ14" i="21" s="1"/>
  <c r="BD14" i="23" s="1"/>
  <c r="AE15" i="21"/>
  <c r="AJ15" i="21" s="1"/>
  <c r="BD15" i="23" s="1"/>
  <c r="AE17" i="21"/>
  <c r="AE21" i="21" s="1"/>
  <c r="AJ21" i="21" s="1"/>
  <c r="BD21" i="23" s="1"/>
  <c r="AE18" i="21"/>
  <c r="AJ18" i="21"/>
  <c r="BD18" i="23" s="1"/>
  <c r="AE19" i="21"/>
  <c r="AJ19" i="21" s="1"/>
  <c r="BD19" i="23" s="1"/>
  <c r="AE20" i="21"/>
  <c r="AJ20" i="21" s="1"/>
  <c r="BD20" i="23" s="1"/>
  <c r="AE22" i="21"/>
  <c r="AE23" i="21"/>
  <c r="AJ23" i="21" s="1"/>
  <c r="BD23" i="23" s="1"/>
  <c r="AE24" i="21"/>
  <c r="AJ24" i="21" s="1"/>
  <c r="BD24" i="23" s="1"/>
  <c r="AF8" i="21"/>
  <c r="AF11" i="21" s="1"/>
  <c r="AF26" i="21" s="1"/>
  <c r="AF27" i="21" s="1"/>
  <c r="AF9" i="21"/>
  <c r="AF10" i="21"/>
  <c r="AF12" i="21"/>
  <c r="AF16" i="21" s="1"/>
  <c r="AF13" i="21"/>
  <c r="AF14" i="21"/>
  <c r="AF15" i="21"/>
  <c r="AF17" i="21"/>
  <c r="AF21" i="21" s="1"/>
  <c r="AF18" i="21"/>
  <c r="AF19" i="21"/>
  <c r="AF20" i="21"/>
  <c r="AF22" i="21"/>
  <c r="AF25" i="21" s="1"/>
  <c r="AF23" i="21"/>
  <c r="AF24" i="21"/>
  <c r="AG8" i="21"/>
  <c r="AG11" i="21" s="1"/>
  <c r="AG26" i="21" s="1"/>
  <c r="AG27" i="21" s="1"/>
  <c r="AG9" i="21"/>
  <c r="AG10" i="21"/>
  <c r="AG12" i="21"/>
  <c r="AG16" i="21" s="1"/>
  <c r="AG13" i="21"/>
  <c r="AG14" i="21"/>
  <c r="AG15" i="21"/>
  <c r="AG17" i="21"/>
  <c r="AG21" i="21" s="1"/>
  <c r="AG18" i="21"/>
  <c r="AG19" i="21"/>
  <c r="AG20" i="21"/>
  <c r="AG22" i="21"/>
  <c r="AG25" i="21" s="1"/>
  <c r="AG23" i="21"/>
  <c r="AG24" i="21"/>
  <c r="AH26" i="21"/>
  <c r="AH27" i="21" s="1"/>
  <c r="AI26" i="21"/>
  <c r="AI27" i="21" s="1"/>
  <c r="E9" i="21"/>
  <c r="G9" i="21" s="1"/>
  <c r="F9" i="21"/>
  <c r="I9" i="21"/>
  <c r="J9" i="21"/>
  <c r="K9" i="21"/>
  <c r="BK9" i="21" s="1"/>
  <c r="L9" i="21"/>
  <c r="M9" i="21"/>
  <c r="Q9" i="21"/>
  <c r="R9" i="21"/>
  <c r="S9" i="21"/>
  <c r="E10" i="21"/>
  <c r="G10" i="21" s="1"/>
  <c r="F10" i="21"/>
  <c r="I10" i="21"/>
  <c r="J10" i="21"/>
  <c r="K10" i="21"/>
  <c r="BK10" i="21" s="1"/>
  <c r="L10" i="21"/>
  <c r="M10" i="21"/>
  <c r="Q10" i="21"/>
  <c r="R10" i="21"/>
  <c r="S10" i="21"/>
  <c r="E14" i="21"/>
  <c r="G14" i="21" s="1"/>
  <c r="I14" i="21"/>
  <c r="BI14" i="21" s="1"/>
  <c r="J14" i="21"/>
  <c r="K14" i="21"/>
  <c r="BK14" i="21" s="1"/>
  <c r="L14" i="21"/>
  <c r="M14" i="21"/>
  <c r="Q14" i="21"/>
  <c r="R14" i="21"/>
  <c r="S14" i="21"/>
  <c r="E15" i="21"/>
  <c r="G15" i="21" s="1"/>
  <c r="F15" i="21"/>
  <c r="F16" i="21" s="1"/>
  <c r="I15" i="21"/>
  <c r="J15" i="21"/>
  <c r="K15" i="21"/>
  <c r="BK15" i="21" s="1"/>
  <c r="L15" i="21"/>
  <c r="M15" i="21"/>
  <c r="Q15" i="21"/>
  <c r="R15" i="21"/>
  <c r="S15" i="21"/>
  <c r="E18" i="21"/>
  <c r="G18" i="21" s="1"/>
  <c r="F18" i="21"/>
  <c r="I18" i="21"/>
  <c r="BI18" i="21" s="1"/>
  <c r="J18" i="21"/>
  <c r="K18" i="21"/>
  <c r="BK18" i="21" s="1"/>
  <c r="L18" i="21"/>
  <c r="M18" i="21"/>
  <c r="Q18" i="21"/>
  <c r="R18" i="21"/>
  <c r="S18" i="21"/>
  <c r="E19" i="21"/>
  <c r="G19" i="21" s="1"/>
  <c r="F19" i="21"/>
  <c r="I19" i="21"/>
  <c r="BH19" i="21" s="1"/>
  <c r="J19" i="21"/>
  <c r="K19" i="21"/>
  <c r="BK19" i="21" s="1"/>
  <c r="L19" i="21"/>
  <c r="M19" i="21"/>
  <c r="Q19" i="21"/>
  <c r="R19" i="21"/>
  <c r="S19" i="21"/>
  <c r="E23" i="21"/>
  <c r="G23" i="21" s="1"/>
  <c r="I23" i="21"/>
  <c r="J23" i="21"/>
  <c r="K23" i="21"/>
  <c r="BK23" i="21" s="1"/>
  <c r="L23" i="21"/>
  <c r="M23" i="21"/>
  <c r="Q23" i="21"/>
  <c r="R23" i="21"/>
  <c r="S23" i="21"/>
  <c r="AH22" i="21"/>
  <c r="AH25" i="21" s="1"/>
  <c r="AH23" i="21"/>
  <c r="AH24" i="21"/>
  <c r="AI22" i="21"/>
  <c r="AI25" i="21" s="1"/>
  <c r="AI23" i="21"/>
  <c r="AI24" i="21"/>
  <c r="AH17" i="21"/>
  <c r="AH21" i="21" s="1"/>
  <c r="AH18" i="21"/>
  <c r="AH19" i="21"/>
  <c r="AH20" i="21"/>
  <c r="AI17" i="21"/>
  <c r="AI21" i="21" s="1"/>
  <c r="AI18" i="21"/>
  <c r="AI19" i="21"/>
  <c r="AI20" i="21"/>
  <c r="AH12" i="21"/>
  <c r="AH16" i="21" s="1"/>
  <c r="AH13" i="21"/>
  <c r="AH14" i="21"/>
  <c r="AH15" i="21"/>
  <c r="AI12" i="21"/>
  <c r="AI16" i="21" s="1"/>
  <c r="AI13" i="21"/>
  <c r="AI14" i="21"/>
  <c r="AI15" i="21"/>
  <c r="AH8" i="21"/>
  <c r="AH11" i="21" s="1"/>
  <c r="AH9" i="21"/>
  <c r="AH10" i="21"/>
  <c r="AI8" i="21"/>
  <c r="AI11" i="21" s="1"/>
  <c r="AI9" i="21"/>
  <c r="AI10" i="21"/>
  <c r="E8" i="20"/>
  <c r="F8" i="20"/>
  <c r="I8" i="20"/>
  <c r="BI8" i="20" s="1"/>
  <c r="J8" i="20"/>
  <c r="J11" i="20" s="1"/>
  <c r="J26" i="20" s="1"/>
  <c r="K8" i="20"/>
  <c r="BK8" i="20" s="1"/>
  <c r="BK11" i="20" s="1"/>
  <c r="BK26" i="20" s="1"/>
  <c r="L8" i="20"/>
  <c r="L11" i="20" s="1"/>
  <c r="L26" i="20" s="1"/>
  <c r="M8" i="20"/>
  <c r="M11" i="20" s="1"/>
  <c r="M26" i="20" s="1"/>
  <c r="Q8" i="20"/>
  <c r="Q11" i="20" s="1"/>
  <c r="Q26" i="20" s="1"/>
  <c r="R8" i="20"/>
  <c r="S8" i="20"/>
  <c r="E12" i="20"/>
  <c r="I12" i="20"/>
  <c r="BH12" i="20" s="1"/>
  <c r="BH27" i="20" s="1"/>
  <c r="J12" i="20"/>
  <c r="J16" i="20" s="1"/>
  <c r="K12" i="20"/>
  <c r="BK12" i="20" s="1"/>
  <c r="BK16" i="20" s="1"/>
  <c r="L12" i="20"/>
  <c r="L16" i="20" s="1"/>
  <c r="M12" i="20"/>
  <c r="M16" i="20" s="1"/>
  <c r="Q12" i="20"/>
  <c r="R12" i="20"/>
  <c r="R16" i="20" s="1"/>
  <c r="S12" i="20"/>
  <c r="S16" i="20" s="1"/>
  <c r="E13" i="20"/>
  <c r="G13" i="20" s="1"/>
  <c r="I13" i="20"/>
  <c r="J13" i="20"/>
  <c r="K13" i="20"/>
  <c r="L13" i="20"/>
  <c r="M13" i="20"/>
  <c r="Q13" i="20"/>
  <c r="R13" i="20"/>
  <c r="S13" i="20"/>
  <c r="E17" i="20"/>
  <c r="E21" i="20" s="1"/>
  <c r="F17" i="20"/>
  <c r="F21" i="20" s="1"/>
  <c r="I17" i="20"/>
  <c r="BH17" i="20" s="1"/>
  <c r="J17" i="20"/>
  <c r="J21" i="20" s="1"/>
  <c r="K17" i="20"/>
  <c r="K21" i="20" s="1"/>
  <c r="L17" i="20"/>
  <c r="L21" i="20" s="1"/>
  <c r="M17" i="20"/>
  <c r="Q17" i="20"/>
  <c r="Q21" i="20" s="1"/>
  <c r="R17" i="20"/>
  <c r="R21" i="20" s="1"/>
  <c r="S17" i="20"/>
  <c r="S21" i="20" s="1"/>
  <c r="E20" i="20"/>
  <c r="G20" i="20" s="1"/>
  <c r="F20" i="20"/>
  <c r="I20" i="20"/>
  <c r="BI20" i="20" s="1"/>
  <c r="J20" i="20"/>
  <c r="K20" i="20"/>
  <c r="BK20" i="20" s="1"/>
  <c r="L20" i="20"/>
  <c r="M20" i="20"/>
  <c r="Q20" i="20"/>
  <c r="R20" i="20"/>
  <c r="S20" i="20"/>
  <c r="E22" i="20"/>
  <c r="F22" i="20"/>
  <c r="F25" i="20" s="1"/>
  <c r="I22" i="20"/>
  <c r="I25" i="20" s="1"/>
  <c r="J22" i="20"/>
  <c r="J25" i="20" s="1"/>
  <c r="K22" i="20"/>
  <c r="BK22" i="20" s="1"/>
  <c r="BK25" i="20" s="1"/>
  <c r="L22" i="20"/>
  <c r="L25" i="20" s="1"/>
  <c r="M22" i="20"/>
  <c r="M25" i="20" s="1"/>
  <c r="Q22" i="20"/>
  <c r="Q25" i="20" s="1"/>
  <c r="R22" i="20"/>
  <c r="R25" i="20" s="1"/>
  <c r="S22" i="20"/>
  <c r="S25" i="20" s="1"/>
  <c r="E9" i="20"/>
  <c r="G9" i="20" s="1"/>
  <c r="F9" i="20"/>
  <c r="I9" i="20"/>
  <c r="J9" i="20"/>
  <c r="K9" i="20"/>
  <c r="BK9" i="20" s="1"/>
  <c r="L9" i="20"/>
  <c r="M9" i="20"/>
  <c r="Q9" i="20"/>
  <c r="R9" i="20"/>
  <c r="S9" i="20"/>
  <c r="E10" i="20"/>
  <c r="G10" i="20" s="1"/>
  <c r="F10" i="20"/>
  <c r="I10" i="20"/>
  <c r="BI10" i="20" s="1"/>
  <c r="J10" i="20"/>
  <c r="K10" i="20"/>
  <c r="BK10" i="20" s="1"/>
  <c r="L10" i="20"/>
  <c r="M10" i="20"/>
  <c r="Q10" i="20"/>
  <c r="R10" i="20"/>
  <c r="S10" i="20"/>
  <c r="E14" i="20"/>
  <c r="G14" i="20" s="1"/>
  <c r="I14" i="20"/>
  <c r="J14" i="20"/>
  <c r="K14" i="20"/>
  <c r="BK14" i="20" s="1"/>
  <c r="L14" i="20"/>
  <c r="M14" i="20"/>
  <c r="Q14" i="20"/>
  <c r="R14" i="20"/>
  <c r="S14" i="20"/>
  <c r="E15" i="20"/>
  <c r="G15" i="20" s="1"/>
  <c r="F15" i="20"/>
  <c r="F16" i="20" s="1"/>
  <c r="I15" i="20"/>
  <c r="J15" i="20"/>
  <c r="K15" i="20"/>
  <c r="BK15" i="20" s="1"/>
  <c r="L15" i="20"/>
  <c r="M15" i="20"/>
  <c r="Q15" i="20"/>
  <c r="R15" i="20"/>
  <c r="S15" i="20"/>
  <c r="E18" i="20"/>
  <c r="G18" i="20" s="1"/>
  <c r="F18" i="20"/>
  <c r="I18" i="20"/>
  <c r="BH18" i="20" s="1"/>
  <c r="J18" i="20"/>
  <c r="K18" i="20"/>
  <c r="BK18" i="20" s="1"/>
  <c r="L18" i="20"/>
  <c r="M18" i="20"/>
  <c r="Q18" i="20"/>
  <c r="R18" i="20"/>
  <c r="S18" i="20"/>
  <c r="E19" i="20"/>
  <c r="G19" i="20" s="1"/>
  <c r="F19" i="20"/>
  <c r="I19" i="20"/>
  <c r="BH19" i="20" s="1"/>
  <c r="J19" i="20"/>
  <c r="K19" i="20"/>
  <c r="BK19" i="20" s="1"/>
  <c r="L19" i="20"/>
  <c r="M19" i="20"/>
  <c r="Q19" i="20"/>
  <c r="R19" i="20"/>
  <c r="S19" i="20"/>
  <c r="E23" i="20"/>
  <c r="G23" i="20" s="1"/>
  <c r="I23" i="20"/>
  <c r="BI23" i="20" s="1"/>
  <c r="J23" i="20"/>
  <c r="K23" i="20"/>
  <c r="L23" i="20"/>
  <c r="M23" i="20"/>
  <c r="Q23" i="20"/>
  <c r="R23" i="20"/>
  <c r="S23" i="20"/>
  <c r="E24" i="20"/>
  <c r="G24" i="20" s="1"/>
  <c r="I24" i="20"/>
  <c r="J24" i="20"/>
  <c r="K24" i="20"/>
  <c r="BK24" i="20" s="1"/>
  <c r="L24" i="20"/>
  <c r="M24" i="20"/>
  <c r="Q24" i="20"/>
  <c r="R24" i="20"/>
  <c r="S24" i="20"/>
  <c r="AE8" i="19"/>
  <c r="AE11" i="19" s="1"/>
  <c r="AJ11" i="19" s="1"/>
  <c r="AT11" i="23" s="1"/>
  <c r="AE9" i="19"/>
  <c r="AJ9" i="19" s="1"/>
  <c r="AT9" i="23" s="1"/>
  <c r="AE10" i="19"/>
  <c r="AJ10" i="19" s="1"/>
  <c r="AT10" i="23" s="1"/>
  <c r="AE12" i="19"/>
  <c r="AJ12" i="19" s="1"/>
  <c r="AT12" i="23" s="1"/>
  <c r="AE13" i="19"/>
  <c r="AE14" i="19"/>
  <c r="AJ14" i="19" s="1"/>
  <c r="AT14" i="23" s="1"/>
  <c r="AE15" i="19"/>
  <c r="AJ15" i="19" s="1"/>
  <c r="AT15" i="23" s="1"/>
  <c r="AE17" i="19"/>
  <c r="AE18" i="19"/>
  <c r="AJ18" i="19" s="1"/>
  <c r="AT18" i="23" s="1"/>
  <c r="AE19" i="19"/>
  <c r="AJ19" i="19" s="1"/>
  <c r="AT19" i="23" s="1"/>
  <c r="AE20" i="19"/>
  <c r="AJ20" i="19" s="1"/>
  <c r="AT20" i="23" s="1"/>
  <c r="AE22" i="19"/>
  <c r="AE25" i="19" s="1"/>
  <c r="AJ25" i="19" s="1"/>
  <c r="AT25" i="23" s="1"/>
  <c r="AE23" i="19"/>
  <c r="AJ23" i="19" s="1"/>
  <c r="AT23" i="23" s="1"/>
  <c r="AE24" i="19"/>
  <c r="AJ24" i="19" s="1"/>
  <c r="AT24" i="23" s="1"/>
  <c r="AF8" i="19"/>
  <c r="AF11" i="19" s="1"/>
  <c r="AF26" i="19" s="1"/>
  <c r="AF27" i="19" s="1"/>
  <c r="AF9" i="19"/>
  <c r="AF10" i="19"/>
  <c r="AF12" i="19"/>
  <c r="AF16" i="19" s="1"/>
  <c r="AF13" i="19"/>
  <c r="AF14" i="19"/>
  <c r="AF15" i="19"/>
  <c r="AF17" i="19"/>
  <c r="AF21" i="19" s="1"/>
  <c r="AF18" i="19"/>
  <c r="AF19" i="19"/>
  <c r="AF20" i="19"/>
  <c r="AF22" i="19"/>
  <c r="AF25" i="19" s="1"/>
  <c r="AF23" i="19"/>
  <c r="AF24" i="19"/>
  <c r="AG8" i="19"/>
  <c r="AG11" i="19" s="1"/>
  <c r="AG26" i="19" s="1"/>
  <c r="AG27" i="19" s="1"/>
  <c r="AG9" i="19"/>
  <c r="AG10" i="19"/>
  <c r="AG12" i="19"/>
  <c r="AG16" i="19" s="1"/>
  <c r="AG13" i="19"/>
  <c r="AG14" i="19"/>
  <c r="AG15" i="19"/>
  <c r="AG17" i="19"/>
  <c r="AG21" i="19" s="1"/>
  <c r="AG18" i="19"/>
  <c r="AG19" i="19"/>
  <c r="AG20" i="19"/>
  <c r="AG22" i="19"/>
  <c r="AG25" i="19" s="1"/>
  <c r="AG23" i="19"/>
  <c r="AG24" i="19"/>
  <c r="AH26" i="19"/>
  <c r="AH27" i="19" s="1"/>
  <c r="AI26" i="19"/>
  <c r="AI27" i="19" s="1"/>
  <c r="AH22" i="19"/>
  <c r="AH25" i="19" s="1"/>
  <c r="AH23" i="19"/>
  <c r="AH24" i="19"/>
  <c r="AI22" i="19"/>
  <c r="AI25" i="19" s="1"/>
  <c r="AI23" i="19"/>
  <c r="AI24" i="19"/>
  <c r="AH17" i="19"/>
  <c r="AH21" i="19" s="1"/>
  <c r="AH18" i="19"/>
  <c r="AH19" i="19"/>
  <c r="AH20" i="19"/>
  <c r="AI17" i="19"/>
  <c r="AI21" i="19" s="1"/>
  <c r="AI18" i="19"/>
  <c r="AI19" i="19"/>
  <c r="AI20" i="19"/>
  <c r="AH12" i="19"/>
  <c r="AH16" i="19" s="1"/>
  <c r="AH13" i="19"/>
  <c r="AH14" i="19"/>
  <c r="AH15" i="19"/>
  <c r="AI12" i="19"/>
  <c r="AI16" i="19" s="1"/>
  <c r="AI13" i="19"/>
  <c r="AI14" i="19"/>
  <c r="AI15" i="19"/>
  <c r="AJ13" i="19"/>
  <c r="AT13" i="23" s="1"/>
  <c r="AH8" i="19"/>
  <c r="AH11" i="19" s="1"/>
  <c r="AH9" i="19"/>
  <c r="AH10" i="19"/>
  <c r="AI8" i="19"/>
  <c r="AI11" i="19" s="1"/>
  <c r="AI9" i="19"/>
  <c r="AI10" i="19"/>
  <c r="E8" i="19"/>
  <c r="G8" i="19" s="1"/>
  <c r="G11" i="19" s="1"/>
  <c r="G26" i="19" s="1"/>
  <c r="F8" i="19"/>
  <c r="I8" i="19"/>
  <c r="BI8" i="19" s="1"/>
  <c r="J8" i="19"/>
  <c r="J11" i="19" s="1"/>
  <c r="J26" i="19" s="1"/>
  <c r="K8" i="19"/>
  <c r="K11" i="19" s="1"/>
  <c r="K26" i="19" s="1"/>
  <c r="L8" i="19"/>
  <c r="M8" i="19"/>
  <c r="M11" i="19" s="1"/>
  <c r="M26" i="19" s="1"/>
  <c r="Q8" i="19"/>
  <c r="Q11" i="19"/>
  <c r="Q26" i="19" s="1"/>
  <c r="R8" i="19"/>
  <c r="S8" i="19"/>
  <c r="S11" i="19" s="1"/>
  <c r="S26" i="19" s="1"/>
  <c r="E12" i="19"/>
  <c r="G12" i="19" s="1"/>
  <c r="G16" i="19" s="1"/>
  <c r="I12" i="19"/>
  <c r="BI12" i="19" s="1"/>
  <c r="J12" i="19"/>
  <c r="J16" i="19" s="1"/>
  <c r="K12" i="19"/>
  <c r="K16" i="19" s="1"/>
  <c r="L12" i="19"/>
  <c r="L16" i="19" s="1"/>
  <c r="M12" i="19"/>
  <c r="M16" i="19" s="1"/>
  <c r="Q12" i="19"/>
  <c r="Q16" i="19" s="1"/>
  <c r="R12" i="19"/>
  <c r="S12" i="19"/>
  <c r="S16" i="19" s="1"/>
  <c r="E13" i="19"/>
  <c r="G13" i="19" s="1"/>
  <c r="I13" i="19"/>
  <c r="BI13" i="19" s="1"/>
  <c r="J13" i="19"/>
  <c r="K13" i="19"/>
  <c r="BK13" i="19" s="1"/>
  <c r="L13" i="19"/>
  <c r="M13" i="19"/>
  <c r="Q13" i="19"/>
  <c r="R13" i="19"/>
  <c r="S13" i="19"/>
  <c r="E17" i="19"/>
  <c r="G17" i="19" s="1"/>
  <c r="G21" i="19" s="1"/>
  <c r="F17" i="19"/>
  <c r="F21" i="19" s="1"/>
  <c r="I17" i="19"/>
  <c r="J17" i="19"/>
  <c r="K17" i="19"/>
  <c r="BK17" i="19" s="1"/>
  <c r="BK21" i="19" s="1"/>
  <c r="L17" i="19"/>
  <c r="L21" i="19" s="1"/>
  <c r="M17" i="19"/>
  <c r="M21" i="19" s="1"/>
  <c r="Q17" i="19"/>
  <c r="Q21" i="19" s="1"/>
  <c r="R17" i="19"/>
  <c r="R21" i="19" s="1"/>
  <c r="S17" i="19"/>
  <c r="S21" i="19" s="1"/>
  <c r="E20" i="19"/>
  <c r="G20" i="19" s="1"/>
  <c r="F20" i="19"/>
  <c r="I20" i="19"/>
  <c r="BH20" i="19" s="1"/>
  <c r="J20" i="19"/>
  <c r="K20" i="19"/>
  <c r="BK20" i="19" s="1"/>
  <c r="L20" i="19"/>
  <c r="M20" i="19"/>
  <c r="Q20" i="19"/>
  <c r="R20" i="19"/>
  <c r="S20" i="19"/>
  <c r="E22" i="19"/>
  <c r="G22" i="19" s="1"/>
  <c r="F22" i="19"/>
  <c r="F25" i="19" s="1"/>
  <c r="I22" i="19"/>
  <c r="BI22" i="19" s="1"/>
  <c r="J22" i="19"/>
  <c r="J25" i="19" s="1"/>
  <c r="K22" i="19"/>
  <c r="K25" i="19" s="1"/>
  <c r="L22" i="19"/>
  <c r="L25" i="19" s="1"/>
  <c r="M22" i="19"/>
  <c r="M25" i="19" s="1"/>
  <c r="Q22" i="19"/>
  <c r="R22" i="19"/>
  <c r="R25" i="19" s="1"/>
  <c r="S22" i="19"/>
  <c r="S25" i="19" s="1"/>
  <c r="E9" i="19"/>
  <c r="G9" i="19" s="1"/>
  <c r="F9" i="19"/>
  <c r="I9" i="19"/>
  <c r="J9" i="19"/>
  <c r="K9" i="19"/>
  <c r="BK9" i="19" s="1"/>
  <c r="L9" i="19"/>
  <c r="M9" i="19"/>
  <c r="Q9" i="19"/>
  <c r="R9" i="19"/>
  <c r="S9" i="19"/>
  <c r="E10" i="19"/>
  <c r="G10" i="19" s="1"/>
  <c r="F10" i="19"/>
  <c r="I10" i="19"/>
  <c r="J10" i="19"/>
  <c r="K10" i="19"/>
  <c r="BK10" i="19" s="1"/>
  <c r="L10" i="19"/>
  <c r="M10" i="19"/>
  <c r="Q10" i="19"/>
  <c r="R10" i="19"/>
  <c r="S10" i="19"/>
  <c r="E14" i="19"/>
  <c r="G14" i="19" s="1"/>
  <c r="I14" i="19"/>
  <c r="BI14" i="19" s="1"/>
  <c r="J14" i="19"/>
  <c r="K14" i="19"/>
  <c r="BK14" i="19" s="1"/>
  <c r="L14" i="19"/>
  <c r="M14" i="19"/>
  <c r="Q14" i="19"/>
  <c r="R14" i="19"/>
  <c r="S14" i="19"/>
  <c r="E15" i="19"/>
  <c r="G15" i="19" s="1"/>
  <c r="F15" i="19"/>
  <c r="F16" i="19" s="1"/>
  <c r="I15" i="19"/>
  <c r="J15" i="19"/>
  <c r="K15" i="19"/>
  <c r="BK15" i="19" s="1"/>
  <c r="L15" i="19"/>
  <c r="M15" i="19"/>
  <c r="Q15" i="19"/>
  <c r="R15" i="19"/>
  <c r="S15" i="19"/>
  <c r="E18" i="19"/>
  <c r="G18" i="19" s="1"/>
  <c r="F18" i="19"/>
  <c r="I18" i="19"/>
  <c r="J18" i="19"/>
  <c r="K18" i="19"/>
  <c r="BK18" i="19" s="1"/>
  <c r="L18" i="19"/>
  <c r="M18" i="19"/>
  <c r="Q18" i="19"/>
  <c r="R18" i="19"/>
  <c r="S18" i="19"/>
  <c r="E19" i="19"/>
  <c r="G19" i="19" s="1"/>
  <c r="F19" i="19"/>
  <c r="I19" i="19"/>
  <c r="BH19" i="19" s="1"/>
  <c r="J19" i="19"/>
  <c r="K19" i="19"/>
  <c r="BK19" i="19" s="1"/>
  <c r="L19" i="19"/>
  <c r="M19" i="19"/>
  <c r="Q19" i="19"/>
  <c r="R19" i="19"/>
  <c r="S19" i="19"/>
  <c r="E23" i="19"/>
  <c r="G23" i="19" s="1"/>
  <c r="I23" i="19"/>
  <c r="BI23" i="19" s="1"/>
  <c r="J23" i="19"/>
  <c r="K23" i="19"/>
  <c r="BK23" i="19" s="1"/>
  <c r="L23" i="19"/>
  <c r="M23" i="19"/>
  <c r="Q23" i="19"/>
  <c r="R23" i="19"/>
  <c r="S23" i="19"/>
  <c r="E24" i="19"/>
  <c r="G24" i="19" s="1"/>
  <c r="I24" i="19"/>
  <c r="J24" i="19"/>
  <c r="K24" i="19"/>
  <c r="BK24" i="19" s="1"/>
  <c r="L24" i="19"/>
  <c r="M24" i="19"/>
  <c r="Q24" i="19"/>
  <c r="R24" i="19"/>
  <c r="S24" i="19"/>
  <c r="AE8" i="18"/>
  <c r="AJ8" i="18" s="1"/>
  <c r="AO8" i="23" s="1"/>
  <c r="AE9" i="18"/>
  <c r="AJ9" i="18" s="1"/>
  <c r="AO9" i="23" s="1"/>
  <c r="AE10" i="18"/>
  <c r="AJ10" i="18" s="1"/>
  <c r="AO10" i="23" s="1"/>
  <c r="AE12" i="18"/>
  <c r="AE13" i="18"/>
  <c r="AJ13" i="18" s="1"/>
  <c r="AO13" i="23" s="1"/>
  <c r="AE14" i="18"/>
  <c r="AJ14" i="18" s="1"/>
  <c r="AO14" i="23" s="1"/>
  <c r="AE15" i="18"/>
  <c r="AJ15" i="18" s="1"/>
  <c r="AO15" i="23" s="1"/>
  <c r="AE17" i="18"/>
  <c r="AJ17" i="18" s="1"/>
  <c r="AO17" i="23" s="1"/>
  <c r="AE18" i="18"/>
  <c r="AJ18" i="18" s="1"/>
  <c r="AO18" i="23" s="1"/>
  <c r="AE19" i="18"/>
  <c r="AJ19" i="18" s="1"/>
  <c r="AO19" i="23" s="1"/>
  <c r="AE20" i="18"/>
  <c r="AJ20" i="18" s="1"/>
  <c r="AO20" i="23" s="1"/>
  <c r="AE22" i="18"/>
  <c r="AE25" i="18" s="1"/>
  <c r="AJ25" i="18" s="1"/>
  <c r="AO25" i="23" s="1"/>
  <c r="AE23" i="18"/>
  <c r="AJ23" i="18" s="1"/>
  <c r="AO23" i="23" s="1"/>
  <c r="AE24" i="18"/>
  <c r="AJ24" i="18" s="1"/>
  <c r="AO24" i="23" s="1"/>
  <c r="AF8" i="18"/>
  <c r="AF11" i="18" s="1"/>
  <c r="AF26" i="18" s="1"/>
  <c r="AF27" i="18" s="1"/>
  <c r="AF9" i="18"/>
  <c r="AF10" i="18"/>
  <c r="AF12" i="18"/>
  <c r="AF16" i="18" s="1"/>
  <c r="AF13" i="18"/>
  <c r="AF14" i="18"/>
  <c r="AF15" i="18"/>
  <c r="AF17" i="18"/>
  <c r="AF21" i="18" s="1"/>
  <c r="AF18" i="18"/>
  <c r="AF19" i="18"/>
  <c r="AF20" i="18"/>
  <c r="AF22" i="18"/>
  <c r="AF25" i="18" s="1"/>
  <c r="AF23" i="18"/>
  <c r="AF24" i="18"/>
  <c r="AG8" i="18"/>
  <c r="AG11" i="18" s="1"/>
  <c r="AG26" i="18" s="1"/>
  <c r="AG27" i="18" s="1"/>
  <c r="AG9" i="18"/>
  <c r="AG10" i="18"/>
  <c r="AG12" i="18"/>
  <c r="AG16" i="18" s="1"/>
  <c r="AG13" i="18"/>
  <c r="AG14" i="18"/>
  <c r="AG15" i="18"/>
  <c r="AG17" i="18"/>
  <c r="AG21" i="18" s="1"/>
  <c r="AG18" i="18"/>
  <c r="AG19" i="18"/>
  <c r="AG20" i="18"/>
  <c r="AG22" i="18"/>
  <c r="AG25" i="18" s="1"/>
  <c r="AG23" i="18"/>
  <c r="AG24" i="18"/>
  <c r="AH26" i="18"/>
  <c r="AH27" i="18" s="1"/>
  <c r="AI26" i="18"/>
  <c r="AI27" i="18" s="1"/>
  <c r="AH22" i="18"/>
  <c r="AH25" i="18" s="1"/>
  <c r="AH23" i="18"/>
  <c r="AH24" i="18"/>
  <c r="AI22" i="18"/>
  <c r="AI25" i="18" s="1"/>
  <c r="AI23" i="18"/>
  <c r="AI24" i="18"/>
  <c r="AH17" i="18"/>
  <c r="AH21" i="18" s="1"/>
  <c r="AH18" i="18"/>
  <c r="AH19" i="18"/>
  <c r="AH20" i="18"/>
  <c r="AI17" i="18"/>
  <c r="AI21" i="18" s="1"/>
  <c r="AI18" i="18"/>
  <c r="AI19" i="18"/>
  <c r="AI20" i="18"/>
  <c r="AH12" i="18"/>
  <c r="AH16" i="18" s="1"/>
  <c r="AH13" i="18"/>
  <c r="AH14" i="18"/>
  <c r="AH15" i="18"/>
  <c r="AI12" i="18"/>
  <c r="AI16" i="18" s="1"/>
  <c r="AI13" i="18"/>
  <c r="AI14" i="18"/>
  <c r="AI15" i="18"/>
  <c r="AH8" i="18"/>
  <c r="AH11" i="18" s="1"/>
  <c r="AH9" i="18"/>
  <c r="AH10" i="18"/>
  <c r="AI8" i="18"/>
  <c r="AI11" i="18" s="1"/>
  <c r="AI9" i="18"/>
  <c r="AI10" i="18"/>
  <c r="I8" i="18"/>
  <c r="I11" i="18" s="1"/>
  <c r="J8" i="18"/>
  <c r="J11" i="18" s="1"/>
  <c r="J26" i="18" s="1"/>
  <c r="K8" i="18"/>
  <c r="L8" i="18"/>
  <c r="M8" i="18"/>
  <c r="Q8" i="18"/>
  <c r="Q11" i="18" s="1"/>
  <c r="Q26" i="18" s="1"/>
  <c r="R8" i="18"/>
  <c r="S8" i="18"/>
  <c r="S11" i="18" s="1"/>
  <c r="S26" i="18" s="1"/>
  <c r="I12" i="18"/>
  <c r="J12" i="18"/>
  <c r="J16" i="18" s="1"/>
  <c r="K12" i="18"/>
  <c r="K16" i="18" s="1"/>
  <c r="L12" i="18"/>
  <c r="L16" i="18" s="1"/>
  <c r="M12" i="18"/>
  <c r="M16" i="18" s="1"/>
  <c r="Q12" i="18"/>
  <c r="Q16" i="18" s="1"/>
  <c r="R12" i="18"/>
  <c r="R16" i="18" s="1"/>
  <c r="S12" i="18"/>
  <c r="S16" i="18" s="1"/>
  <c r="I17" i="18"/>
  <c r="BH17" i="18" s="1"/>
  <c r="J17" i="18"/>
  <c r="J21" i="18" s="1"/>
  <c r="K17" i="18"/>
  <c r="L17" i="18"/>
  <c r="L21" i="18" s="1"/>
  <c r="M17" i="18"/>
  <c r="Q17" i="18"/>
  <c r="Q21" i="18" s="1"/>
  <c r="R17" i="18"/>
  <c r="R21" i="18" s="1"/>
  <c r="S17" i="18"/>
  <c r="S21" i="18" s="1"/>
  <c r="I20" i="18"/>
  <c r="BH20" i="18" s="1"/>
  <c r="J20" i="18"/>
  <c r="K20" i="18"/>
  <c r="BK20" i="18" s="1"/>
  <c r="L20" i="18"/>
  <c r="M20" i="18"/>
  <c r="Q20" i="18"/>
  <c r="R20" i="18"/>
  <c r="S20" i="18"/>
  <c r="E9" i="18"/>
  <c r="G9" i="18" s="1"/>
  <c r="F9" i="18"/>
  <c r="I9" i="18"/>
  <c r="BH9" i="18" s="1"/>
  <c r="J9" i="18"/>
  <c r="K9" i="18"/>
  <c r="L9" i="18"/>
  <c r="M9" i="18"/>
  <c r="Q9" i="18"/>
  <c r="R9" i="18"/>
  <c r="S9" i="18"/>
  <c r="E10" i="18"/>
  <c r="G10" i="18" s="1"/>
  <c r="F10" i="18"/>
  <c r="I10" i="18"/>
  <c r="BI10" i="18" s="1"/>
  <c r="J10" i="18"/>
  <c r="K10" i="18"/>
  <c r="BK10" i="18" s="1"/>
  <c r="L10" i="18"/>
  <c r="M10" i="18"/>
  <c r="Q10" i="18"/>
  <c r="R10" i="18"/>
  <c r="S10" i="18"/>
  <c r="E13" i="18"/>
  <c r="G13" i="18" s="1"/>
  <c r="I13" i="18"/>
  <c r="BH13" i="18" s="1"/>
  <c r="J13" i="18"/>
  <c r="K13" i="18"/>
  <c r="BK13" i="18" s="1"/>
  <c r="L13" i="18"/>
  <c r="M13" i="18"/>
  <c r="Q13" i="18"/>
  <c r="R13" i="18"/>
  <c r="S13" i="18"/>
  <c r="E14" i="18"/>
  <c r="G14" i="18" s="1"/>
  <c r="I14" i="18"/>
  <c r="J14" i="18"/>
  <c r="K14" i="18"/>
  <c r="BK14" i="18" s="1"/>
  <c r="L14" i="18"/>
  <c r="M14" i="18"/>
  <c r="Q14" i="18"/>
  <c r="R14" i="18"/>
  <c r="S14" i="18"/>
  <c r="E15" i="18"/>
  <c r="G15" i="18" s="1"/>
  <c r="F15" i="18"/>
  <c r="F16" i="18" s="1"/>
  <c r="I15" i="18"/>
  <c r="BH15" i="18" s="1"/>
  <c r="J15" i="18"/>
  <c r="K15" i="18"/>
  <c r="BK15" i="18" s="1"/>
  <c r="L15" i="18"/>
  <c r="M15" i="18"/>
  <c r="Q15" i="18"/>
  <c r="R15" i="18"/>
  <c r="S15" i="18"/>
  <c r="E18" i="18"/>
  <c r="G18" i="18" s="1"/>
  <c r="F18" i="18"/>
  <c r="I18" i="18"/>
  <c r="BI18" i="18" s="1"/>
  <c r="J18" i="18"/>
  <c r="K18" i="18"/>
  <c r="BK18" i="18" s="1"/>
  <c r="L18" i="18"/>
  <c r="M18" i="18"/>
  <c r="Q18" i="18"/>
  <c r="R18" i="18"/>
  <c r="S18" i="18"/>
  <c r="E19" i="18"/>
  <c r="G19" i="18" s="1"/>
  <c r="F19" i="18"/>
  <c r="I19" i="18"/>
  <c r="BH19" i="18" s="1"/>
  <c r="J19" i="18"/>
  <c r="K19" i="18"/>
  <c r="BK19" i="18" s="1"/>
  <c r="L19" i="18"/>
  <c r="M19" i="18"/>
  <c r="Q19" i="18"/>
  <c r="R19" i="18"/>
  <c r="S19" i="18"/>
  <c r="E22" i="18"/>
  <c r="E25" i="18" s="1"/>
  <c r="F22" i="18"/>
  <c r="F25" i="18" s="1"/>
  <c r="I22" i="18"/>
  <c r="J22" i="18"/>
  <c r="J25" i="18" s="1"/>
  <c r="K22" i="18"/>
  <c r="BK22" i="18" s="1"/>
  <c r="BK25" i="18" s="1"/>
  <c r="L22" i="18"/>
  <c r="L25" i="18" s="1"/>
  <c r="M22" i="18"/>
  <c r="M25" i="18" s="1"/>
  <c r="Q22" i="18"/>
  <c r="Q25" i="18" s="1"/>
  <c r="R22" i="18"/>
  <c r="R25" i="18" s="1"/>
  <c r="S22" i="18"/>
  <c r="S25" i="18" s="1"/>
  <c r="E23" i="18"/>
  <c r="G23" i="18" s="1"/>
  <c r="I23" i="18"/>
  <c r="J23" i="18"/>
  <c r="K23" i="18"/>
  <c r="BK23" i="18" s="1"/>
  <c r="L23" i="18"/>
  <c r="M23" i="18"/>
  <c r="Q23" i="18"/>
  <c r="R23" i="18"/>
  <c r="S23" i="18"/>
  <c r="E24" i="18"/>
  <c r="G24" i="18" s="1"/>
  <c r="I24" i="18"/>
  <c r="J24" i="18"/>
  <c r="K24" i="18"/>
  <c r="BK24" i="18" s="1"/>
  <c r="L24" i="18"/>
  <c r="M24" i="18"/>
  <c r="Q24" i="18"/>
  <c r="R24" i="18"/>
  <c r="S24" i="18"/>
  <c r="AL27" i="23"/>
  <c r="AK27" i="23"/>
  <c r="AL26" i="23"/>
  <c r="AK26" i="23"/>
  <c r="AL25" i="23"/>
  <c r="AK25" i="23"/>
  <c r="AL24" i="23"/>
  <c r="AL60" i="23" s="1"/>
  <c r="AK24" i="23"/>
  <c r="AK60" i="23" s="1"/>
  <c r="AL23" i="23"/>
  <c r="AL59" i="23" s="1"/>
  <c r="AK23" i="23"/>
  <c r="AL22" i="23"/>
  <c r="AL58" i="23" s="1"/>
  <c r="AK22" i="23"/>
  <c r="AK58" i="23" s="1"/>
  <c r="AL21" i="23"/>
  <c r="AK21" i="23"/>
  <c r="AL20" i="23"/>
  <c r="AL57" i="23" s="1"/>
  <c r="AK20" i="23"/>
  <c r="AK57" i="23" s="1"/>
  <c r="AL19" i="23"/>
  <c r="AL56" i="23" s="1"/>
  <c r="AK19" i="23"/>
  <c r="AK56" i="23" s="1"/>
  <c r="AL18" i="23"/>
  <c r="AL55" i="23" s="1"/>
  <c r="AK18" i="23"/>
  <c r="AK55" i="23" s="1"/>
  <c r="AL17" i="23"/>
  <c r="AL54" i="23" s="1"/>
  <c r="AK17" i="23"/>
  <c r="AK54" i="23" s="1"/>
  <c r="AL16" i="23"/>
  <c r="AK16" i="23"/>
  <c r="AL15" i="23"/>
  <c r="AL53" i="23" s="1"/>
  <c r="AK15" i="23"/>
  <c r="AL14" i="23"/>
  <c r="AL52" i="23" s="1"/>
  <c r="AK14" i="23"/>
  <c r="AL13" i="23"/>
  <c r="AL51" i="23" s="1"/>
  <c r="AK13" i="23"/>
  <c r="AK51" i="23" s="1"/>
  <c r="AL12" i="23"/>
  <c r="AL50" i="23" s="1"/>
  <c r="AK12" i="23"/>
  <c r="AK50" i="23" s="1"/>
  <c r="AL11" i="23"/>
  <c r="AK11" i="23"/>
  <c r="AL10" i="23"/>
  <c r="AL49" i="23" s="1"/>
  <c r="AK10" i="23"/>
  <c r="AK49" i="23" s="1"/>
  <c r="AL9" i="23"/>
  <c r="AK9" i="23"/>
  <c r="AK48" i="23" s="1"/>
  <c r="AL8" i="23"/>
  <c r="AL47" i="23" s="1"/>
  <c r="AK8" i="23"/>
  <c r="AK47" i="23" s="1"/>
  <c r="AJ9" i="23"/>
  <c r="AJ8" i="23"/>
  <c r="AJ27" i="23"/>
  <c r="AJ26" i="23"/>
  <c r="AJ25" i="23"/>
  <c r="AJ24" i="23"/>
  <c r="AJ23" i="23"/>
  <c r="AJ22" i="23"/>
  <c r="AJ21" i="23"/>
  <c r="AJ20" i="23"/>
  <c r="AJ19" i="23"/>
  <c r="AJ18" i="23"/>
  <c r="AJ17" i="23"/>
  <c r="AJ16" i="23"/>
  <c r="AJ15" i="23"/>
  <c r="AJ14" i="23"/>
  <c r="AJ13" i="23"/>
  <c r="AJ12" i="23"/>
  <c r="AJ11" i="23"/>
  <c r="AJ10" i="23"/>
  <c r="AB27" i="23"/>
  <c r="AA27" i="23"/>
  <c r="AB26" i="23"/>
  <c r="AA26" i="23"/>
  <c r="AB25" i="23"/>
  <c r="AA25" i="23"/>
  <c r="AB24" i="23"/>
  <c r="AA24" i="23"/>
  <c r="AB23" i="23"/>
  <c r="AA23" i="23"/>
  <c r="AB22" i="23"/>
  <c r="AA22" i="23"/>
  <c r="AB21" i="23"/>
  <c r="AA21" i="23"/>
  <c r="AB20" i="23"/>
  <c r="AA20" i="23"/>
  <c r="AB19" i="23"/>
  <c r="AA19" i="23"/>
  <c r="AB18" i="23"/>
  <c r="AA18" i="23"/>
  <c r="AB17" i="23"/>
  <c r="AA17" i="23"/>
  <c r="AB16" i="23"/>
  <c r="AA16" i="23"/>
  <c r="AB15" i="23"/>
  <c r="AA15" i="23"/>
  <c r="AB14" i="23"/>
  <c r="AA14" i="23"/>
  <c r="AB13" i="23"/>
  <c r="AA13" i="23"/>
  <c r="AB12" i="23"/>
  <c r="AA12" i="23"/>
  <c r="AB11" i="23"/>
  <c r="AA11" i="23"/>
  <c r="AB10" i="23"/>
  <c r="AA10" i="23"/>
  <c r="AB9" i="23"/>
  <c r="AA9" i="23"/>
  <c r="AB8" i="23"/>
  <c r="AA8" i="23"/>
  <c r="AE8" i="20"/>
  <c r="AE11" i="20" s="1"/>
  <c r="AE9" i="20"/>
  <c r="AJ9" i="20" s="1"/>
  <c r="AY9" i="23" s="1"/>
  <c r="AE10" i="20"/>
  <c r="AJ10" i="20" s="1"/>
  <c r="AY10" i="23" s="1"/>
  <c r="AE12" i="20"/>
  <c r="AE16" i="20" s="1"/>
  <c r="AJ16" i="20" s="1"/>
  <c r="AY16" i="23" s="1"/>
  <c r="AE13" i="20"/>
  <c r="AE14" i="20"/>
  <c r="AJ14" i="20" s="1"/>
  <c r="AY14" i="23" s="1"/>
  <c r="AE15" i="20"/>
  <c r="AJ15" i="20" s="1"/>
  <c r="AY15" i="23" s="1"/>
  <c r="AE17" i="20"/>
  <c r="AJ17" i="20" s="1"/>
  <c r="AY17" i="23" s="1"/>
  <c r="AE18" i="20"/>
  <c r="AJ18" i="20" s="1"/>
  <c r="AY18" i="23" s="1"/>
  <c r="AE19" i="20"/>
  <c r="AJ19" i="20" s="1"/>
  <c r="AY19" i="23" s="1"/>
  <c r="AE20" i="20"/>
  <c r="AJ20" i="20" s="1"/>
  <c r="AY20" i="23" s="1"/>
  <c r="AE22" i="20"/>
  <c r="AJ22" i="20" s="1"/>
  <c r="AY22" i="23" s="1"/>
  <c r="AE23" i="20"/>
  <c r="AJ23" i="20" s="1"/>
  <c r="AY23" i="23" s="1"/>
  <c r="AE24" i="20"/>
  <c r="AJ24" i="20" s="1"/>
  <c r="AY24" i="23" s="1"/>
  <c r="AF8" i="20"/>
  <c r="AF11" i="20" s="1"/>
  <c r="AF26" i="20" s="1"/>
  <c r="AF27" i="20" s="1"/>
  <c r="AF9" i="20"/>
  <c r="AF10" i="20"/>
  <c r="AF12" i="20"/>
  <c r="AF16" i="20" s="1"/>
  <c r="AF13" i="20"/>
  <c r="AF14" i="20"/>
  <c r="AF15" i="20"/>
  <c r="AF17" i="20"/>
  <c r="AF21" i="20" s="1"/>
  <c r="AF18" i="20"/>
  <c r="AF19" i="20"/>
  <c r="AF20" i="20"/>
  <c r="AF22" i="20"/>
  <c r="AF25" i="20" s="1"/>
  <c r="AF23" i="20"/>
  <c r="AF24" i="20"/>
  <c r="AG8" i="20"/>
  <c r="AG11" i="20" s="1"/>
  <c r="AG26" i="20" s="1"/>
  <c r="AG27" i="20" s="1"/>
  <c r="AG9" i="20"/>
  <c r="AG10" i="20"/>
  <c r="AG12" i="20"/>
  <c r="AG16" i="20" s="1"/>
  <c r="AG13" i="20"/>
  <c r="AG14" i="20"/>
  <c r="AG15" i="20"/>
  <c r="AG17" i="20"/>
  <c r="AG21" i="20" s="1"/>
  <c r="AG18" i="20"/>
  <c r="AG19" i="20"/>
  <c r="AG20" i="20"/>
  <c r="AG22" i="20"/>
  <c r="AG25" i="20" s="1"/>
  <c r="AG23" i="20"/>
  <c r="AG24" i="20"/>
  <c r="AH26" i="20"/>
  <c r="AH27" i="20" s="1"/>
  <c r="AI26" i="20"/>
  <c r="AI27" i="20" s="1"/>
  <c r="AH8" i="20"/>
  <c r="AH11" i="20" s="1"/>
  <c r="AH9" i="20"/>
  <c r="AH10" i="20"/>
  <c r="AI8" i="20"/>
  <c r="AI11" i="20" s="1"/>
  <c r="AI9" i="20"/>
  <c r="AI10" i="20"/>
  <c r="AH12" i="20"/>
  <c r="AH16" i="20" s="1"/>
  <c r="AH13" i="20"/>
  <c r="AH14" i="20"/>
  <c r="AH15" i="20"/>
  <c r="AI12" i="20"/>
  <c r="AI16" i="20" s="1"/>
  <c r="AI13" i="20"/>
  <c r="AI14" i="20"/>
  <c r="AI15" i="20"/>
  <c r="AH17" i="20"/>
  <c r="AH21" i="20" s="1"/>
  <c r="AH18" i="20"/>
  <c r="AH19" i="20"/>
  <c r="AH20" i="20"/>
  <c r="AI17" i="20"/>
  <c r="AI21" i="20" s="1"/>
  <c r="AI18" i="20"/>
  <c r="AI19" i="20"/>
  <c r="AI20" i="20"/>
  <c r="AH22" i="20"/>
  <c r="AH25" i="20" s="1"/>
  <c r="AH23" i="20"/>
  <c r="AH24" i="20"/>
  <c r="AI22" i="20"/>
  <c r="AI25" i="20" s="1"/>
  <c r="AI23" i="20"/>
  <c r="AI24" i="20"/>
  <c r="P8" i="22"/>
  <c r="P11" i="22" s="1"/>
  <c r="P26" i="22" s="1"/>
  <c r="P12" i="22"/>
  <c r="P16" i="22" s="1"/>
  <c r="P13" i="22"/>
  <c r="P17" i="22"/>
  <c r="P21" i="22" s="1"/>
  <c r="P20" i="22"/>
  <c r="P22" i="22"/>
  <c r="P25" i="22" s="1"/>
  <c r="P24" i="22"/>
  <c r="O8" i="22"/>
  <c r="O12" i="22"/>
  <c r="O16" i="22" s="1"/>
  <c r="O13" i="22"/>
  <c r="O17" i="22"/>
  <c r="O21" i="22" s="1"/>
  <c r="O20" i="22"/>
  <c r="O22" i="22"/>
  <c r="O25" i="22" s="1"/>
  <c r="O24" i="22"/>
  <c r="N8" i="22"/>
  <c r="N12" i="22"/>
  <c r="N13" i="22"/>
  <c r="N17" i="22"/>
  <c r="N20" i="22"/>
  <c r="N22" i="22"/>
  <c r="N24" i="22"/>
  <c r="H27" i="22"/>
  <c r="D8" i="22"/>
  <c r="D12" i="22"/>
  <c r="D16" i="22" s="1"/>
  <c r="D13" i="22"/>
  <c r="D17" i="22"/>
  <c r="D21" i="22" s="1"/>
  <c r="D20" i="22"/>
  <c r="D22" i="22"/>
  <c r="D24" i="22"/>
  <c r="P8" i="21"/>
  <c r="P11" i="21" s="1"/>
  <c r="P12" i="21"/>
  <c r="P16" i="21" s="1"/>
  <c r="P13" i="21"/>
  <c r="P17" i="21"/>
  <c r="P21" i="21" s="1"/>
  <c r="P20" i="21"/>
  <c r="P22" i="21"/>
  <c r="P25" i="21" s="1"/>
  <c r="P24" i="21"/>
  <c r="O8" i="21"/>
  <c r="O11" i="21" s="1"/>
  <c r="O26" i="21" s="1"/>
  <c r="O12" i="21"/>
  <c r="O13" i="21"/>
  <c r="O17" i="21"/>
  <c r="O21" i="21" s="1"/>
  <c r="O20" i="21"/>
  <c r="O22" i="21"/>
  <c r="O25" i="21" s="1"/>
  <c r="O24" i="21"/>
  <c r="N8" i="21"/>
  <c r="N12" i="21"/>
  <c r="N13" i="21"/>
  <c r="N17" i="21"/>
  <c r="N20" i="21"/>
  <c r="N22" i="21"/>
  <c r="N24" i="21"/>
  <c r="H27" i="21"/>
  <c r="D8" i="21"/>
  <c r="D11" i="21" s="1"/>
  <c r="D26" i="21" s="1"/>
  <c r="D12" i="21"/>
  <c r="D16" i="21" s="1"/>
  <c r="D13" i="21"/>
  <c r="D17" i="21"/>
  <c r="D20" i="21"/>
  <c r="D22" i="21"/>
  <c r="D25" i="21" s="1"/>
  <c r="D24" i="21"/>
  <c r="D8" i="20"/>
  <c r="D12" i="20"/>
  <c r="D16" i="20" s="1"/>
  <c r="D13" i="20"/>
  <c r="D17" i="20"/>
  <c r="D21" i="20" s="1"/>
  <c r="D20" i="20"/>
  <c r="D22" i="20"/>
  <c r="D25" i="20" s="1"/>
  <c r="P8" i="20"/>
  <c r="P11" i="20" s="1"/>
  <c r="P26" i="20" s="1"/>
  <c r="P12" i="20"/>
  <c r="P16" i="20" s="1"/>
  <c r="P13" i="20"/>
  <c r="P17" i="20"/>
  <c r="P21" i="20" s="1"/>
  <c r="P20" i="20"/>
  <c r="P22" i="20"/>
  <c r="P25" i="20" s="1"/>
  <c r="O8" i="20"/>
  <c r="O11" i="20" s="1"/>
  <c r="O26" i="20" s="1"/>
  <c r="O12" i="20"/>
  <c r="O16" i="20" s="1"/>
  <c r="O13" i="20"/>
  <c r="O17" i="20"/>
  <c r="O21" i="20" s="1"/>
  <c r="O20" i="20"/>
  <c r="O22" i="20"/>
  <c r="O25" i="20" s="1"/>
  <c r="N8" i="20"/>
  <c r="N12" i="20"/>
  <c r="N13" i="20"/>
  <c r="N17" i="20"/>
  <c r="N20" i="20"/>
  <c r="N22" i="20"/>
  <c r="H27" i="20"/>
  <c r="P8" i="19"/>
  <c r="P11" i="19" s="1"/>
  <c r="P26" i="19" s="1"/>
  <c r="P12" i="19"/>
  <c r="P13" i="19"/>
  <c r="P17" i="19"/>
  <c r="P21" i="19" s="1"/>
  <c r="P20" i="19"/>
  <c r="P22" i="19"/>
  <c r="P25" i="19" s="1"/>
  <c r="O8" i="19"/>
  <c r="O11" i="19" s="1"/>
  <c r="O26" i="19" s="1"/>
  <c r="O12" i="19"/>
  <c r="O16" i="19" s="1"/>
  <c r="O13" i="19"/>
  <c r="O17" i="19"/>
  <c r="O21" i="19" s="1"/>
  <c r="O20" i="19"/>
  <c r="O22" i="19"/>
  <c r="O25" i="19" s="1"/>
  <c r="N8" i="19"/>
  <c r="N12" i="19"/>
  <c r="N13" i="19"/>
  <c r="N17" i="19"/>
  <c r="N20" i="19"/>
  <c r="N22" i="19"/>
  <c r="H27" i="19"/>
  <c r="D8" i="19"/>
  <c r="D11" i="19" s="1"/>
  <c r="D26" i="19" s="1"/>
  <c r="D12" i="19"/>
  <c r="D13" i="19"/>
  <c r="D17" i="19"/>
  <c r="D21" i="19" s="1"/>
  <c r="H21" i="19" s="1"/>
  <c r="D20" i="19"/>
  <c r="D22" i="19"/>
  <c r="D25" i="19" s="1"/>
  <c r="P8" i="18"/>
  <c r="P12" i="18"/>
  <c r="P16" i="18" s="1"/>
  <c r="P17" i="18"/>
  <c r="P21" i="18" s="1"/>
  <c r="P20" i="18"/>
  <c r="O8" i="18"/>
  <c r="O11" i="18" s="1"/>
  <c r="O26" i="18" s="1"/>
  <c r="O12" i="18"/>
  <c r="O16" i="18" s="1"/>
  <c r="O17" i="18"/>
  <c r="O21" i="18" s="1"/>
  <c r="O20" i="18"/>
  <c r="N8" i="18"/>
  <c r="N12" i="18"/>
  <c r="N17" i="18"/>
  <c r="N20" i="18"/>
  <c r="H27" i="18"/>
  <c r="D8" i="18"/>
  <c r="D11" i="18" s="1"/>
  <c r="D26" i="18" s="1"/>
  <c r="D12" i="18"/>
  <c r="D16" i="18" s="1"/>
  <c r="H16" i="18" s="1"/>
  <c r="D17" i="18"/>
  <c r="D20" i="18"/>
  <c r="D9" i="19"/>
  <c r="D10" i="19"/>
  <c r="D14" i="19"/>
  <c r="D15" i="19"/>
  <c r="D18" i="19"/>
  <c r="D19" i="19"/>
  <c r="D23" i="19"/>
  <c r="D24" i="19"/>
  <c r="D9" i="20"/>
  <c r="D10" i="20"/>
  <c r="D14" i="20"/>
  <c r="D15" i="20"/>
  <c r="D18" i="20"/>
  <c r="D19" i="20"/>
  <c r="D23" i="20"/>
  <c r="D24" i="20"/>
  <c r="D9" i="21"/>
  <c r="D10" i="21"/>
  <c r="D14" i="21"/>
  <c r="D15" i="21"/>
  <c r="D18" i="21"/>
  <c r="D19" i="21"/>
  <c r="D23" i="21"/>
  <c r="D9" i="22"/>
  <c r="D10" i="22"/>
  <c r="D14" i="22"/>
  <c r="D15" i="22"/>
  <c r="D18" i="22"/>
  <c r="D19" i="22"/>
  <c r="D23" i="22"/>
  <c r="D9" i="18"/>
  <c r="D10" i="18"/>
  <c r="D13" i="18"/>
  <c r="D14" i="18"/>
  <c r="D15" i="18"/>
  <c r="D18" i="18"/>
  <c r="D19" i="18"/>
  <c r="D22" i="18"/>
  <c r="D25" i="18" s="1"/>
  <c r="H25" i="18" s="1"/>
  <c r="D23" i="18"/>
  <c r="D24" i="18"/>
  <c r="BF11" i="19"/>
  <c r="BF16" i="19"/>
  <c r="BF21" i="19"/>
  <c r="BG25" i="19"/>
  <c r="BF25" i="19"/>
  <c r="BG11" i="19"/>
  <c r="BG16" i="19"/>
  <c r="BG21" i="19"/>
  <c r="BA26" i="19"/>
  <c r="BA27" i="19" s="1"/>
  <c r="AY26" i="19"/>
  <c r="AY27" i="19" s="1"/>
  <c r="AU11" i="19"/>
  <c r="AV11" i="19"/>
  <c r="AU16" i="19"/>
  <c r="AV16" i="19"/>
  <c r="AU21" i="19"/>
  <c r="AW21" i="19" s="1"/>
  <c r="AU25" i="19"/>
  <c r="AV25" i="19"/>
  <c r="AW12" i="19"/>
  <c r="AW17" i="19"/>
  <c r="AW22" i="19"/>
  <c r="AR8" i="19"/>
  <c r="AR9" i="19"/>
  <c r="AS9" i="19" s="1"/>
  <c r="AR10" i="19"/>
  <c r="AS10" i="19" s="1"/>
  <c r="AR12" i="19"/>
  <c r="AR13" i="19"/>
  <c r="AS13" i="19" s="1"/>
  <c r="AR14" i="19"/>
  <c r="AS14" i="19" s="1"/>
  <c r="AR15" i="19"/>
  <c r="AS15" i="19" s="1"/>
  <c r="AR17" i="19"/>
  <c r="AS17" i="19" s="1"/>
  <c r="AR18" i="19"/>
  <c r="AS18" i="19" s="1"/>
  <c r="AR19" i="19"/>
  <c r="AS19" i="19" s="1"/>
  <c r="AR20" i="19"/>
  <c r="AS20" i="19" s="1"/>
  <c r="AR22" i="19"/>
  <c r="AS22" i="19" s="1"/>
  <c r="AR23" i="19"/>
  <c r="AS23" i="19" s="1"/>
  <c r="AR24" i="19"/>
  <c r="AS24" i="19" s="1"/>
  <c r="AO11" i="19"/>
  <c r="AO16" i="19"/>
  <c r="AO21" i="19"/>
  <c r="AO25" i="19"/>
  <c r="AP11" i="19"/>
  <c r="AP16" i="19"/>
  <c r="AP21" i="19"/>
  <c r="AP25" i="19"/>
  <c r="AQ11" i="19"/>
  <c r="AQ16" i="19"/>
  <c r="AQ21" i="19"/>
  <c r="AQ25" i="19"/>
  <c r="AN11" i="19"/>
  <c r="AN16" i="19"/>
  <c r="AN21" i="19"/>
  <c r="AN25" i="19"/>
  <c r="P9" i="19"/>
  <c r="P10" i="19"/>
  <c r="P14" i="19"/>
  <c r="P15" i="19"/>
  <c r="P18" i="19"/>
  <c r="P19" i="19"/>
  <c r="P23" i="19"/>
  <c r="P24" i="19"/>
  <c r="O9" i="19"/>
  <c r="O10" i="19"/>
  <c r="O14" i="19"/>
  <c r="O15" i="19"/>
  <c r="O18" i="19"/>
  <c r="O19" i="19"/>
  <c r="O23" i="19"/>
  <c r="O24" i="19"/>
  <c r="E21" i="19"/>
  <c r="BF11" i="20"/>
  <c r="BF16" i="20"/>
  <c r="BF21" i="20"/>
  <c r="BG25" i="20"/>
  <c r="BF25" i="20"/>
  <c r="BG11" i="20"/>
  <c r="BG16" i="20"/>
  <c r="BG21" i="20"/>
  <c r="BA26" i="20"/>
  <c r="BA27" i="20" s="1"/>
  <c r="AY26" i="20"/>
  <c r="AY27" i="20" s="1"/>
  <c r="AU11" i="20"/>
  <c r="AV11" i="20"/>
  <c r="AU16" i="20"/>
  <c r="AV16" i="20"/>
  <c r="AU21" i="20"/>
  <c r="AW21" i="20" s="1"/>
  <c r="AU25" i="20"/>
  <c r="AV25" i="20"/>
  <c r="AV26" i="20" s="1"/>
  <c r="AV27" i="20" s="1"/>
  <c r="AW12" i="20"/>
  <c r="AW17" i="20"/>
  <c r="AW22" i="20"/>
  <c r="AR8" i="20"/>
  <c r="AS8" i="20" s="1"/>
  <c r="AR9" i="20"/>
  <c r="AS9" i="20" s="1"/>
  <c r="AR10" i="20"/>
  <c r="AS10" i="20" s="1"/>
  <c r="AR12" i="20"/>
  <c r="AS12" i="20" s="1"/>
  <c r="AR13" i="20"/>
  <c r="AS13" i="20" s="1"/>
  <c r="AR14" i="20"/>
  <c r="AR15" i="20"/>
  <c r="AS15" i="20" s="1"/>
  <c r="AR17" i="20"/>
  <c r="AS17" i="20" s="1"/>
  <c r="AR18" i="20"/>
  <c r="AR19" i="20"/>
  <c r="AS19" i="20" s="1"/>
  <c r="AR20" i="20"/>
  <c r="AS20" i="20" s="1"/>
  <c r="AR22" i="20"/>
  <c r="AR23" i="20"/>
  <c r="AS23" i="20" s="1"/>
  <c r="AR24" i="20"/>
  <c r="AS24" i="20" s="1"/>
  <c r="AO11" i="20"/>
  <c r="AO16" i="20"/>
  <c r="AO21" i="20"/>
  <c r="AO25" i="20"/>
  <c r="AP11" i="20"/>
  <c r="AP16" i="20"/>
  <c r="AP21" i="20"/>
  <c r="AP25" i="20"/>
  <c r="AQ11" i="20"/>
  <c r="AQ16" i="20"/>
  <c r="AQ21" i="20"/>
  <c r="AQ25" i="20"/>
  <c r="AN11" i="20"/>
  <c r="AN16" i="20"/>
  <c r="AN21" i="20"/>
  <c r="AN25" i="20"/>
  <c r="P9" i="20"/>
  <c r="P10" i="20"/>
  <c r="P14" i="20"/>
  <c r="P15" i="20"/>
  <c r="P18" i="20"/>
  <c r="P19" i="20"/>
  <c r="P23" i="20"/>
  <c r="P24" i="20"/>
  <c r="O9" i="20"/>
  <c r="O10" i="20"/>
  <c r="O14" i="20"/>
  <c r="O15" i="20"/>
  <c r="O18" i="20"/>
  <c r="O19" i="20"/>
  <c r="O23" i="20"/>
  <c r="O24" i="20"/>
  <c r="M21" i="20"/>
  <c r="BH12" i="21"/>
  <c r="BH27" i="21" s="1"/>
  <c r="BH17" i="21"/>
  <c r="BF11" i="21"/>
  <c r="BF16" i="21"/>
  <c r="BF21" i="21"/>
  <c r="I25" i="21"/>
  <c r="N25" i="21" s="1"/>
  <c r="BG25" i="21"/>
  <c r="BF25" i="21"/>
  <c r="BG11" i="21"/>
  <c r="BG16" i="21"/>
  <c r="BG21" i="21"/>
  <c r="BA26" i="21"/>
  <c r="BA27" i="21" s="1"/>
  <c r="AY26" i="21"/>
  <c r="AY27" i="21" s="1"/>
  <c r="AU11" i="21"/>
  <c r="AV11" i="21"/>
  <c r="AU16" i="21"/>
  <c r="AV16" i="21"/>
  <c r="AU21" i="21"/>
  <c r="AW21" i="21" s="1"/>
  <c r="AU25" i="21"/>
  <c r="AV25" i="21"/>
  <c r="AW12" i="21"/>
  <c r="AW17" i="21"/>
  <c r="AW22" i="21"/>
  <c r="AR8" i="21"/>
  <c r="AS8" i="21" s="1"/>
  <c r="AR9" i="21"/>
  <c r="AS9" i="21" s="1"/>
  <c r="AR10" i="21"/>
  <c r="AS10" i="21" s="1"/>
  <c r="AR12" i="21"/>
  <c r="AS12" i="21" s="1"/>
  <c r="AR13" i="21"/>
  <c r="AR14" i="21"/>
  <c r="AS14" i="21" s="1"/>
  <c r="AR15" i="21"/>
  <c r="AS15" i="21" s="1"/>
  <c r="AR17" i="21"/>
  <c r="AS17" i="21" s="1"/>
  <c r="AR18" i="21"/>
  <c r="AS18" i="21" s="1"/>
  <c r="AR19" i="21"/>
  <c r="AR20" i="21"/>
  <c r="AS20" i="21" s="1"/>
  <c r="AR22" i="21"/>
  <c r="AS22" i="21" s="1"/>
  <c r="AR23" i="21"/>
  <c r="AS23" i="21" s="1"/>
  <c r="AR24" i="21"/>
  <c r="AO11" i="21"/>
  <c r="AO26" i="21" s="1"/>
  <c r="AO16" i="21"/>
  <c r="AO21" i="21"/>
  <c r="AO25" i="21"/>
  <c r="AP11" i="21"/>
  <c r="AP16" i="21"/>
  <c r="AP21" i="21"/>
  <c r="AP25" i="21"/>
  <c r="AQ11" i="21"/>
  <c r="AQ26" i="21" s="1"/>
  <c r="AQ27" i="21" s="1"/>
  <c r="AQ16" i="21"/>
  <c r="AQ21" i="21"/>
  <c r="AQ25" i="21"/>
  <c r="AN11" i="21"/>
  <c r="AN16" i="21"/>
  <c r="AN21" i="21"/>
  <c r="AN25" i="21"/>
  <c r="R16" i="21"/>
  <c r="P9" i="21"/>
  <c r="P10" i="21"/>
  <c r="P26" i="21"/>
  <c r="P14" i="21"/>
  <c r="P15" i="21"/>
  <c r="P18" i="21"/>
  <c r="P19" i="21"/>
  <c r="P23" i="21"/>
  <c r="O9" i="21"/>
  <c r="O10" i="21"/>
  <c r="O14" i="21"/>
  <c r="O15" i="21"/>
  <c r="O16" i="21"/>
  <c r="O18" i="21"/>
  <c r="O19" i="21"/>
  <c r="O23" i="21"/>
  <c r="J11" i="21"/>
  <c r="J26" i="21" s="1"/>
  <c r="BK11" i="22"/>
  <c r="BK26" i="22" s="1"/>
  <c r="BK24" i="22"/>
  <c r="BF11" i="22"/>
  <c r="BF16" i="22"/>
  <c r="BF21" i="22"/>
  <c r="BG25" i="22"/>
  <c r="BF25" i="22"/>
  <c r="BG11" i="22"/>
  <c r="BG16" i="22"/>
  <c r="BG21" i="22"/>
  <c r="BA26" i="22"/>
  <c r="BA27" i="22" s="1"/>
  <c r="AY26" i="22"/>
  <c r="AY27" i="22" s="1"/>
  <c r="AU11" i="22"/>
  <c r="AV11" i="22"/>
  <c r="AU16" i="22"/>
  <c r="AV16" i="22"/>
  <c r="AU21" i="22"/>
  <c r="AW21" i="22" s="1"/>
  <c r="AU25" i="22"/>
  <c r="AV25" i="22"/>
  <c r="AW12" i="22"/>
  <c r="AW17" i="22"/>
  <c r="AW22" i="22"/>
  <c r="AR8" i="22"/>
  <c r="AS8" i="22" s="1"/>
  <c r="AR9" i="22"/>
  <c r="AS9" i="22" s="1"/>
  <c r="AR10" i="22"/>
  <c r="AS10" i="22" s="1"/>
  <c r="AR12" i="22"/>
  <c r="AR13" i="22"/>
  <c r="AS13" i="22" s="1"/>
  <c r="AR14" i="22"/>
  <c r="AS14" i="22" s="1"/>
  <c r="AR15" i="22"/>
  <c r="AS15" i="22" s="1"/>
  <c r="AR17" i="22"/>
  <c r="AS17" i="22" s="1"/>
  <c r="AR18" i="22"/>
  <c r="AS18" i="22" s="1"/>
  <c r="AR19" i="22"/>
  <c r="AS19" i="22" s="1"/>
  <c r="AR20" i="22"/>
  <c r="AS20" i="22" s="1"/>
  <c r="AR22" i="22"/>
  <c r="AS22" i="22" s="1"/>
  <c r="AR23" i="22"/>
  <c r="AS23" i="22" s="1"/>
  <c r="AR24" i="22"/>
  <c r="AO11" i="22"/>
  <c r="AO16" i="22"/>
  <c r="AO21" i="22"/>
  <c r="AO25" i="22"/>
  <c r="AP11" i="22"/>
  <c r="AP16" i="22"/>
  <c r="AP21" i="22"/>
  <c r="AP25" i="22"/>
  <c r="AQ11" i="22"/>
  <c r="AQ16" i="22"/>
  <c r="AQ21" i="22"/>
  <c r="AQ25" i="22"/>
  <c r="AN11" i="22"/>
  <c r="AN16" i="22"/>
  <c r="AN21" i="22"/>
  <c r="AN25" i="22"/>
  <c r="P9" i="22"/>
  <c r="P10" i="22"/>
  <c r="P14" i="22"/>
  <c r="P15" i="22"/>
  <c r="P18" i="22"/>
  <c r="P19" i="22"/>
  <c r="P23" i="22"/>
  <c r="O9" i="22"/>
  <c r="O10" i="22"/>
  <c r="O11" i="22"/>
  <c r="O26" i="22" s="1"/>
  <c r="O14" i="22"/>
  <c r="O15" i="22"/>
  <c r="O18" i="22"/>
  <c r="O19" i="22"/>
  <c r="O23" i="22"/>
  <c r="M21" i="22"/>
  <c r="E16" i="22"/>
  <c r="E25" i="22"/>
  <c r="BK12" i="18"/>
  <c r="BK16" i="18" s="1"/>
  <c r="BF11" i="18"/>
  <c r="BF16" i="18"/>
  <c r="BG21" i="18"/>
  <c r="BF21" i="18"/>
  <c r="BF25" i="18"/>
  <c r="BG11" i="18"/>
  <c r="BG16" i="18"/>
  <c r="BG25" i="18"/>
  <c r="BA26" i="18"/>
  <c r="BA27" i="18" s="1"/>
  <c r="AY26" i="18"/>
  <c r="AY27" i="18" s="1"/>
  <c r="AU11" i="18"/>
  <c r="AV11" i="18"/>
  <c r="AU16" i="18"/>
  <c r="AV16" i="18"/>
  <c r="AU21" i="18"/>
  <c r="AW21" i="18" s="1"/>
  <c r="AU25" i="18"/>
  <c r="AV25" i="18"/>
  <c r="AW12" i="18"/>
  <c r="AW17" i="18"/>
  <c r="AW22" i="18"/>
  <c r="AR8" i="18"/>
  <c r="AS8" i="18" s="1"/>
  <c r="AR9" i="18"/>
  <c r="AS9" i="18" s="1"/>
  <c r="AR10" i="18"/>
  <c r="AS10" i="18" s="1"/>
  <c r="AR12" i="18"/>
  <c r="AS12" i="18" s="1"/>
  <c r="AR13" i="18"/>
  <c r="AS13" i="18" s="1"/>
  <c r="AR14" i="18"/>
  <c r="AS14" i="18" s="1"/>
  <c r="AR15" i="18"/>
  <c r="AS15" i="18" s="1"/>
  <c r="AR17" i="18"/>
  <c r="AS17" i="18" s="1"/>
  <c r="AR18" i="18"/>
  <c r="AS18" i="18" s="1"/>
  <c r="AR19" i="18"/>
  <c r="AS19" i="18" s="1"/>
  <c r="AR20" i="18"/>
  <c r="AR22" i="18"/>
  <c r="AS22" i="18" s="1"/>
  <c r="AR23" i="18"/>
  <c r="AS23" i="18" s="1"/>
  <c r="AR24" i="18"/>
  <c r="AS24" i="18" s="1"/>
  <c r="AO11" i="18"/>
  <c r="AO16" i="18"/>
  <c r="AO21" i="18"/>
  <c r="AO25" i="18"/>
  <c r="AP11" i="18"/>
  <c r="AP16" i="18"/>
  <c r="AP21" i="18"/>
  <c r="AP25" i="18"/>
  <c r="AQ11" i="18"/>
  <c r="AQ16" i="18"/>
  <c r="AQ21" i="18"/>
  <c r="AQ25" i="18"/>
  <c r="AN11" i="18"/>
  <c r="AN16" i="18"/>
  <c r="AN21" i="18"/>
  <c r="AN25" i="18"/>
  <c r="G21" i="18"/>
  <c r="R11" i="18"/>
  <c r="R26" i="18" s="1"/>
  <c r="P22" i="18"/>
  <c r="P25" i="18" s="1"/>
  <c r="P9" i="18"/>
  <c r="P10" i="18"/>
  <c r="P13" i="18"/>
  <c r="P14" i="18"/>
  <c r="P15" i="18"/>
  <c r="P18" i="18"/>
  <c r="P19" i="18"/>
  <c r="P23" i="18"/>
  <c r="P24" i="18"/>
  <c r="O22" i="18"/>
  <c r="O25" i="18" s="1"/>
  <c r="O9" i="18"/>
  <c r="O10" i="18"/>
  <c r="O13" i="18"/>
  <c r="O14" i="18"/>
  <c r="O15" i="18"/>
  <c r="O18" i="18"/>
  <c r="O19" i="18"/>
  <c r="O23" i="18"/>
  <c r="O24" i="18"/>
  <c r="L11" i="18"/>
  <c r="L26" i="18" s="1"/>
  <c r="M11" i="18"/>
  <c r="M26" i="18" s="1"/>
  <c r="M21" i="18"/>
  <c r="N10" i="19"/>
  <c r="N9" i="19"/>
  <c r="N10" i="20"/>
  <c r="N9" i="20"/>
  <c r="N10" i="21"/>
  <c r="N9" i="21"/>
  <c r="N10" i="22"/>
  <c r="N9" i="22"/>
  <c r="N10" i="18"/>
  <c r="N9" i="18"/>
  <c r="N15" i="19"/>
  <c r="N14" i="19"/>
  <c r="N15" i="20"/>
  <c r="N14" i="20"/>
  <c r="N15" i="21"/>
  <c r="N14" i="21"/>
  <c r="N15" i="22"/>
  <c r="N14" i="22"/>
  <c r="N15" i="18"/>
  <c r="N14" i="18"/>
  <c r="N13" i="18"/>
  <c r="N19" i="19"/>
  <c r="N18" i="19"/>
  <c r="N19" i="20"/>
  <c r="N18" i="20"/>
  <c r="N19" i="21"/>
  <c r="N18" i="21"/>
  <c r="N19" i="22"/>
  <c r="N18" i="22"/>
  <c r="N19" i="18"/>
  <c r="N18" i="18"/>
  <c r="N24" i="19"/>
  <c r="N23" i="19"/>
  <c r="N24" i="20"/>
  <c r="N23" i="20"/>
  <c r="N23" i="21"/>
  <c r="N23" i="22"/>
  <c r="N24" i="18"/>
  <c r="N23" i="18"/>
  <c r="N22" i="18"/>
  <c r="BK48" i="19"/>
  <c r="BK49" i="19" s="1"/>
  <c r="BK45" i="19" s="1"/>
  <c r="BH48" i="19"/>
  <c r="BH49" i="19" s="1"/>
  <c r="BH45" i="19" s="1"/>
  <c r="BF33" i="19"/>
  <c r="BF30" i="19" s="1"/>
  <c r="BC24" i="19"/>
  <c r="AW24" i="19"/>
  <c r="BC23" i="19"/>
  <c r="AW23" i="19"/>
  <c r="BC22" i="19"/>
  <c r="BC20" i="19"/>
  <c r="AW20" i="19"/>
  <c r="BC19" i="19"/>
  <c r="AW19" i="19"/>
  <c r="BC18" i="19"/>
  <c r="AW18" i="19"/>
  <c r="BC17" i="19"/>
  <c r="BC15" i="19"/>
  <c r="AW15" i="19"/>
  <c r="BC14" i="19"/>
  <c r="AW14" i="19"/>
  <c r="BC13" i="19"/>
  <c r="AW13" i="19"/>
  <c r="BC12" i="19"/>
  <c r="BC10" i="19"/>
  <c r="AW10" i="19"/>
  <c r="BC9" i="19"/>
  <c r="AW9" i="19"/>
  <c r="BC8" i="19"/>
  <c r="AW8" i="19"/>
  <c r="BK48" i="20"/>
  <c r="BK49" i="20" s="1"/>
  <c r="BK45" i="20" s="1"/>
  <c r="BH48" i="20"/>
  <c r="BH49" i="20" s="1"/>
  <c r="BH45" i="20" s="1"/>
  <c r="BF33" i="20"/>
  <c r="BF30" i="20" s="1"/>
  <c r="BC24" i="20"/>
  <c r="AW24" i="20"/>
  <c r="BH23" i="20"/>
  <c r="BC23" i="20"/>
  <c r="AW23" i="20"/>
  <c r="BC22" i="20"/>
  <c r="BC20" i="20"/>
  <c r="AW20" i="20"/>
  <c r="BC19" i="20"/>
  <c r="AW19" i="20"/>
  <c r="BC18" i="20"/>
  <c r="AW18" i="20"/>
  <c r="BC17" i="20"/>
  <c r="BC15" i="20"/>
  <c r="AW15" i="20"/>
  <c r="BC14" i="20"/>
  <c r="AW14" i="20"/>
  <c r="BC13" i="20"/>
  <c r="AW13" i="20"/>
  <c r="BC12" i="20"/>
  <c r="BC10" i="20"/>
  <c r="AW10" i="20"/>
  <c r="BC9" i="20"/>
  <c r="AW9" i="20"/>
  <c r="BC8" i="20"/>
  <c r="AW8" i="20"/>
  <c r="BK48" i="21"/>
  <c r="BK49" i="21" s="1"/>
  <c r="BK45" i="21" s="1"/>
  <c r="BH48" i="21"/>
  <c r="BH49" i="21" s="1"/>
  <c r="BH45" i="21" s="1"/>
  <c r="BF33" i="21"/>
  <c r="BF30" i="21" s="1"/>
  <c r="BC24" i="21"/>
  <c r="AW24" i="21"/>
  <c r="BC23" i="21"/>
  <c r="AW23" i="21"/>
  <c r="BC22" i="21"/>
  <c r="BC20" i="21"/>
  <c r="AW20" i="21"/>
  <c r="BC19" i="21"/>
  <c r="AW19" i="21"/>
  <c r="BC18" i="21"/>
  <c r="AW18" i="21"/>
  <c r="BI17" i="21"/>
  <c r="BC17" i="21"/>
  <c r="BC15" i="21"/>
  <c r="AW15" i="21"/>
  <c r="BC14" i="21"/>
  <c r="AW14" i="21"/>
  <c r="BC13" i="21"/>
  <c r="AW13" i="21"/>
  <c r="BC12" i="21"/>
  <c r="BI10" i="21"/>
  <c r="BH10" i="21"/>
  <c r="BC10" i="21"/>
  <c r="AW10" i="21"/>
  <c r="BC9" i="21"/>
  <c r="AW9" i="21"/>
  <c r="BC8" i="21"/>
  <c r="AW8" i="21"/>
  <c r="BK48" i="22"/>
  <c r="BK49" i="22" s="1"/>
  <c r="BK45" i="22" s="1"/>
  <c r="BH48" i="22"/>
  <c r="BH49" i="22" s="1"/>
  <c r="BH45" i="22" s="1"/>
  <c r="BF33" i="22"/>
  <c r="BF30" i="22" s="1"/>
  <c r="BC24" i="22"/>
  <c r="AW24" i="22"/>
  <c r="BC23" i="22"/>
  <c r="AW23" i="22"/>
  <c r="BC22" i="22"/>
  <c r="BC20" i="22"/>
  <c r="AW20" i="22"/>
  <c r="BC19" i="22"/>
  <c r="AW19" i="22"/>
  <c r="BC18" i="22"/>
  <c r="AW18" i="22"/>
  <c r="BC17" i="22"/>
  <c r="BH15" i="22"/>
  <c r="BC15" i="22"/>
  <c r="AW15" i="22"/>
  <c r="BC14" i="22"/>
  <c r="AW14" i="22"/>
  <c r="BC13" i="22"/>
  <c r="AW13" i="22"/>
  <c r="BC12" i="22"/>
  <c r="BC10" i="22"/>
  <c r="AW10" i="22"/>
  <c r="BI9" i="22"/>
  <c r="BH9" i="22"/>
  <c r="BC9" i="22"/>
  <c r="AW9" i="22"/>
  <c r="BC8" i="22"/>
  <c r="AW8" i="22"/>
  <c r="BK48" i="18"/>
  <c r="BK49" i="18" s="1"/>
  <c r="BK45" i="18" s="1"/>
  <c r="BH48" i="18"/>
  <c r="BH49" i="18" s="1"/>
  <c r="BH45" i="18" s="1"/>
  <c r="BF33" i="18"/>
  <c r="BF30" i="18" s="1"/>
  <c r="BC24" i="18"/>
  <c r="AW24" i="18"/>
  <c r="BC23" i="18"/>
  <c r="AW23" i="18"/>
  <c r="BC22" i="18"/>
  <c r="BC20" i="18"/>
  <c r="AW20" i="18"/>
  <c r="BC19" i="18"/>
  <c r="AW19" i="18"/>
  <c r="BC18" i="18"/>
  <c r="AW18" i="18"/>
  <c r="BC17" i="18"/>
  <c r="BC15" i="18"/>
  <c r="AW15" i="18"/>
  <c r="BC14" i="18"/>
  <c r="AW14" i="18"/>
  <c r="BC13" i="18"/>
  <c r="AW13" i="18"/>
  <c r="BC12" i="18"/>
  <c r="BC10" i="18"/>
  <c r="AW10" i="18"/>
  <c r="BC9" i="18"/>
  <c r="AW9" i="18"/>
  <c r="BC8" i="18"/>
  <c r="AW8" i="18"/>
  <c r="AL5" i="18"/>
  <c r="AK5" i="18"/>
  <c r="AJ5" i="18"/>
  <c r="AI5" i="18"/>
  <c r="AH5" i="18"/>
  <c r="AG5" i="18"/>
  <c r="AF5" i="18"/>
  <c r="AE5" i="18"/>
  <c r="AD5" i="18"/>
  <c r="AC5" i="18"/>
  <c r="AB5" i="18"/>
  <c r="AA5" i="18"/>
  <c r="Z5" i="18"/>
  <c r="Y5" i="18"/>
  <c r="X5" i="18"/>
  <c r="W5" i="18"/>
  <c r="V5" i="18"/>
  <c r="U5" i="18"/>
  <c r="T5" i="18"/>
  <c r="AU45" i="23"/>
  <c r="AS45" i="23"/>
  <c r="AQ45" i="23"/>
  <c r="AO45" i="23"/>
  <c r="AM45" i="23"/>
  <c r="AK45" i="23"/>
  <c r="AJ13" i="20"/>
  <c r="AY13" i="23" s="1"/>
  <c r="AL48" i="23"/>
  <c r="AK59" i="23"/>
  <c r="AK53" i="23"/>
  <c r="AK52" i="23"/>
  <c r="AA60" i="23"/>
  <c r="AA59" i="23"/>
  <c r="AA58" i="23"/>
  <c r="AA57" i="23"/>
  <c r="AA56" i="23"/>
  <c r="AA55" i="23"/>
  <c r="AA54" i="23"/>
  <c r="AA53" i="23"/>
  <c r="AA52" i="23"/>
  <c r="AA51" i="23"/>
  <c r="AA50" i="23"/>
  <c r="AA49" i="23"/>
  <c r="AA48" i="23"/>
  <c r="AA47" i="23"/>
  <c r="N7" i="22"/>
  <c r="N7" i="21"/>
  <c r="N7" i="20"/>
  <c r="N7" i="19"/>
  <c r="N7" i="18"/>
  <c r="I46" i="53"/>
  <c r="AJ8" i="19"/>
  <c r="AT8" i="23" s="1"/>
  <c r="U46" i="56"/>
  <c r="U49" i="56"/>
  <c r="V45" i="56"/>
  <c r="V50" i="56"/>
  <c r="U40" i="57"/>
  <c r="W46" i="56"/>
  <c r="O51" i="56"/>
  <c r="M51" i="56"/>
  <c r="I50" i="56"/>
  <c r="F48" i="53"/>
  <c r="H40" i="57"/>
  <c r="K51" i="56"/>
  <c r="S51" i="56"/>
  <c r="Q51" i="56"/>
  <c r="G50" i="56"/>
  <c r="H48" i="56"/>
  <c r="G47" i="56"/>
  <c r="R45" i="56"/>
  <c r="Q45" i="56"/>
  <c r="S45" i="56"/>
  <c r="I9" i="53"/>
  <c r="I23" i="53" s="1"/>
  <c r="I21" i="53"/>
  <c r="I10" i="53"/>
  <c r="I20" i="53"/>
  <c r="I16" i="53"/>
  <c r="I22" i="53"/>
  <c r="I11" i="53"/>
  <c r="I13" i="53"/>
  <c r="I15" i="53"/>
  <c r="I17" i="53"/>
  <c r="I18" i="53"/>
  <c r="I29" i="53"/>
  <c r="I27" i="53"/>
  <c r="I12" i="53"/>
  <c r="I14" i="53"/>
  <c r="I19" i="53"/>
  <c r="I28" i="53"/>
  <c r="V48" i="56"/>
  <c r="V47" i="56"/>
  <c r="V41" i="55"/>
  <c r="T47" i="56"/>
  <c r="W41" i="55"/>
  <c r="V49" i="56"/>
  <c r="I48" i="53"/>
  <c r="F38" i="53"/>
  <c r="F44" i="53"/>
  <c r="J12" i="58"/>
  <c r="J14" i="58"/>
  <c r="J5" i="58"/>
  <c r="J8" i="58"/>
  <c r="J6" i="58"/>
  <c r="J10" i="58"/>
  <c r="J16" i="58"/>
  <c r="J13" i="58"/>
  <c r="J9" i="58"/>
  <c r="J4" i="58"/>
  <c r="J11" i="58"/>
  <c r="J15" i="58"/>
  <c r="J7" i="58"/>
  <c r="E16" i="58"/>
  <c r="F16" i="58" s="1"/>
  <c r="V41" i="57"/>
  <c r="W41" i="57"/>
  <c r="T41" i="57"/>
  <c r="E15" i="58"/>
  <c r="E14" i="58"/>
  <c r="F14" i="58" s="1"/>
  <c r="W39" i="57"/>
  <c r="W38" i="57" s="1"/>
  <c r="E13" i="58"/>
  <c r="F13" i="58" s="1"/>
  <c r="U51" i="56"/>
  <c r="J50" i="56"/>
  <c r="E12" i="58"/>
  <c r="F12" i="58" s="1"/>
  <c r="W50" i="56"/>
  <c r="W49" i="56"/>
  <c r="E11" i="58"/>
  <c r="F11" i="58" s="1"/>
  <c r="E10" i="58"/>
  <c r="F10" i="58" s="1"/>
  <c r="W48" i="56"/>
  <c r="E9" i="58"/>
  <c r="F9" i="58" s="1"/>
  <c r="E8" i="58"/>
  <c r="F8" i="58" s="1"/>
  <c r="H45" i="56"/>
  <c r="E7" i="58"/>
  <c r="F7" i="58" s="1"/>
  <c r="E6" i="58"/>
  <c r="F6" i="58" s="1"/>
  <c r="U44" i="56"/>
  <c r="U43" i="56" s="1"/>
  <c r="E5" i="58"/>
  <c r="F5" i="58" s="1"/>
  <c r="H41" i="55"/>
  <c r="U40" i="55"/>
  <c r="E4" i="58"/>
  <c r="F4" i="58" s="1"/>
  <c r="W40" i="55"/>
  <c r="G39" i="55"/>
  <c r="G38" i="55" s="1"/>
  <c r="M41" i="57"/>
  <c r="Q41" i="57"/>
  <c r="Y41" i="57"/>
  <c r="U41" i="57"/>
  <c r="X41" i="57"/>
  <c r="H41" i="57"/>
  <c r="K41" i="57"/>
  <c r="O41" i="57"/>
  <c r="S41" i="57"/>
  <c r="I41" i="57"/>
  <c r="F41" i="57"/>
  <c r="D41" i="57" s="1"/>
  <c r="G41" i="57"/>
  <c r="J41" i="57"/>
  <c r="L41" i="57"/>
  <c r="N41" i="57"/>
  <c r="P41" i="57"/>
  <c r="R41" i="57"/>
  <c r="J40" i="57"/>
  <c r="X40" i="57"/>
  <c r="F40" i="57"/>
  <c r="D40" i="57" s="1"/>
  <c r="M40" i="57"/>
  <c r="Q40" i="57"/>
  <c r="S40" i="57"/>
  <c r="G40" i="57"/>
  <c r="T40" i="57"/>
  <c r="I40" i="57"/>
  <c r="L40" i="57"/>
  <c r="N40" i="57"/>
  <c r="R40" i="57"/>
  <c r="V40" i="57"/>
  <c r="K40" i="57"/>
  <c r="O40" i="57"/>
  <c r="Y40" i="57"/>
  <c r="P40" i="57"/>
  <c r="U39" i="57"/>
  <c r="U38" i="57" s="1"/>
  <c r="K39" i="57"/>
  <c r="K38" i="57" s="1"/>
  <c r="O39" i="57"/>
  <c r="O38" i="57" s="1"/>
  <c r="Q39" i="57"/>
  <c r="Q38" i="57" s="1"/>
  <c r="S39" i="57"/>
  <c r="S38" i="57" s="1"/>
  <c r="T39" i="57"/>
  <c r="T38" i="57" s="1"/>
  <c r="V39" i="57"/>
  <c r="V38" i="57" s="1"/>
  <c r="F39" i="57"/>
  <c r="F38" i="57" s="1"/>
  <c r="D38" i="57" s="1"/>
  <c r="H39" i="57"/>
  <c r="H38" i="57" s="1"/>
  <c r="J39" i="57"/>
  <c r="J38" i="57" s="1"/>
  <c r="N39" i="57"/>
  <c r="N38" i="57" s="1"/>
  <c r="R39" i="57"/>
  <c r="R38" i="57" s="1"/>
  <c r="G39" i="57"/>
  <c r="G38" i="57" s="1"/>
  <c r="Y39" i="57"/>
  <c r="Y38" i="57" s="1"/>
  <c r="I39" i="57"/>
  <c r="I38" i="57" s="1"/>
  <c r="M39" i="57"/>
  <c r="M38" i="57" s="1"/>
  <c r="X39" i="57"/>
  <c r="X38" i="57" s="1"/>
  <c r="L39" i="57"/>
  <c r="L38" i="57" s="1"/>
  <c r="P39" i="57"/>
  <c r="P38" i="57" s="1"/>
  <c r="I51" i="56"/>
  <c r="Y51" i="56"/>
  <c r="V51" i="56"/>
  <c r="W51" i="56"/>
  <c r="L51" i="56"/>
  <c r="F51" i="56"/>
  <c r="D51" i="56" s="1"/>
  <c r="X51" i="56"/>
  <c r="G51" i="56"/>
  <c r="R51" i="56"/>
  <c r="P51" i="56"/>
  <c r="T51" i="56"/>
  <c r="J51" i="56"/>
  <c r="N51" i="56"/>
  <c r="H51" i="56"/>
  <c r="H50" i="56"/>
  <c r="Y50" i="56"/>
  <c r="U50" i="56"/>
  <c r="F50" i="56"/>
  <c r="D50" i="56" s="1"/>
  <c r="M50" i="56"/>
  <c r="L50" i="56"/>
  <c r="N50" i="56"/>
  <c r="P50" i="56"/>
  <c r="R50" i="56"/>
  <c r="K50" i="56"/>
  <c r="O50" i="56"/>
  <c r="Q50" i="56"/>
  <c r="S50" i="56"/>
  <c r="T50" i="56"/>
  <c r="X50" i="56"/>
  <c r="F49" i="56"/>
  <c r="D49" i="56" s="1"/>
  <c r="K49" i="56"/>
  <c r="M49" i="56"/>
  <c r="P49" i="56"/>
  <c r="N49" i="56"/>
  <c r="J49" i="56"/>
  <c r="L49" i="56"/>
  <c r="O49" i="56"/>
  <c r="Q49" i="56"/>
  <c r="G49" i="56"/>
  <c r="T49" i="56"/>
  <c r="X49" i="56"/>
  <c r="I49" i="56"/>
  <c r="R49" i="56"/>
  <c r="H49" i="56"/>
  <c r="Y49" i="56"/>
  <c r="S49" i="56"/>
  <c r="J48" i="56"/>
  <c r="G48" i="56"/>
  <c r="Y48" i="56"/>
  <c r="F48" i="56"/>
  <c r="D48" i="56" s="1"/>
  <c r="R48" i="56"/>
  <c r="M48" i="56"/>
  <c r="O48" i="56"/>
  <c r="Q48" i="56"/>
  <c r="S48" i="56"/>
  <c r="T48" i="56"/>
  <c r="U48" i="56"/>
  <c r="L48" i="56"/>
  <c r="N48" i="56"/>
  <c r="P48" i="56"/>
  <c r="I48" i="56"/>
  <c r="X48" i="56"/>
  <c r="K48" i="56"/>
  <c r="K47" i="56"/>
  <c r="O47" i="56"/>
  <c r="I47" i="56"/>
  <c r="Y47" i="56"/>
  <c r="W47" i="56"/>
  <c r="J47" i="56"/>
  <c r="P47" i="56"/>
  <c r="X47" i="56"/>
  <c r="U47" i="56"/>
  <c r="F47" i="56"/>
  <c r="D47" i="56" s="1"/>
  <c r="M47" i="56"/>
  <c r="Q47" i="56"/>
  <c r="S47" i="56"/>
  <c r="L47" i="56"/>
  <c r="N47" i="56"/>
  <c r="R47" i="56"/>
  <c r="H47" i="56"/>
  <c r="G46" i="56"/>
  <c r="Y46" i="56"/>
  <c r="V46" i="56"/>
  <c r="K46" i="56"/>
  <c r="N46" i="56"/>
  <c r="R46" i="56"/>
  <c r="X46" i="56"/>
  <c r="M46" i="56"/>
  <c r="O46" i="56"/>
  <c r="Q46" i="56"/>
  <c r="S46" i="56"/>
  <c r="P46" i="56"/>
  <c r="H46" i="56"/>
  <c r="I46" i="56"/>
  <c r="F46" i="56"/>
  <c r="D46" i="56" s="1"/>
  <c r="J46" i="56"/>
  <c r="L46" i="56"/>
  <c r="T46" i="56"/>
  <c r="F45" i="56"/>
  <c r="D45" i="56" s="1"/>
  <c r="K45" i="56"/>
  <c r="M45" i="56"/>
  <c r="W45" i="56"/>
  <c r="I45" i="56"/>
  <c r="L45" i="56"/>
  <c r="P45" i="56"/>
  <c r="Y45" i="56"/>
  <c r="U45" i="56"/>
  <c r="O45" i="56"/>
  <c r="T45" i="56"/>
  <c r="X45" i="56"/>
  <c r="G45" i="56"/>
  <c r="N45" i="56"/>
  <c r="J45" i="56"/>
  <c r="G44" i="56"/>
  <c r="G43" i="56" s="1"/>
  <c r="Y44" i="56"/>
  <c r="Y43" i="56" s="1"/>
  <c r="K44" i="56"/>
  <c r="K43" i="56" s="1"/>
  <c r="M44" i="56"/>
  <c r="M43" i="56" s="1"/>
  <c r="Q44" i="56"/>
  <c r="Q43" i="56" s="1"/>
  <c r="H44" i="56"/>
  <c r="H43" i="56" s="1"/>
  <c r="X44" i="56"/>
  <c r="X43" i="56" s="1"/>
  <c r="V44" i="56"/>
  <c r="V43" i="56" s="1"/>
  <c r="J44" i="56"/>
  <c r="J43" i="56" s="1"/>
  <c r="L44" i="56"/>
  <c r="L43" i="56" s="1"/>
  <c r="P44" i="56"/>
  <c r="P43" i="56" s="1"/>
  <c r="I44" i="56"/>
  <c r="I43" i="56" s="1"/>
  <c r="T44" i="56"/>
  <c r="T43" i="56" s="1"/>
  <c r="W44" i="56"/>
  <c r="W43" i="56" s="1"/>
  <c r="F44" i="56"/>
  <c r="F43" i="56" s="1"/>
  <c r="D43" i="56" s="1"/>
  <c r="O44" i="56"/>
  <c r="O43" i="56" s="1"/>
  <c r="S44" i="56"/>
  <c r="S43" i="56" s="1"/>
  <c r="N44" i="56"/>
  <c r="N43" i="56" s="1"/>
  <c r="R44" i="56"/>
  <c r="R43" i="56" s="1"/>
  <c r="I41" i="55"/>
  <c r="Y41" i="55"/>
  <c r="P41" i="55"/>
  <c r="X41" i="55"/>
  <c r="L41" i="55"/>
  <c r="G41" i="55"/>
  <c r="T41" i="55"/>
  <c r="J41" i="55"/>
  <c r="M41" i="55"/>
  <c r="O41" i="55"/>
  <c r="Q41" i="55"/>
  <c r="S41" i="55"/>
  <c r="K41" i="55"/>
  <c r="U41" i="55"/>
  <c r="N41" i="55"/>
  <c r="R41" i="55"/>
  <c r="F41" i="55"/>
  <c r="D41" i="55" s="1"/>
  <c r="F40" i="55"/>
  <c r="D40" i="55"/>
  <c r="H40" i="55"/>
  <c r="M40" i="55"/>
  <c r="O40" i="55"/>
  <c r="Q40" i="55"/>
  <c r="K40" i="55"/>
  <c r="T40" i="55"/>
  <c r="X40" i="55"/>
  <c r="V40" i="55"/>
  <c r="I40" i="55"/>
  <c r="N40" i="55"/>
  <c r="P40" i="55"/>
  <c r="R40" i="55"/>
  <c r="G40" i="55"/>
  <c r="J40" i="55"/>
  <c r="S40" i="55"/>
  <c r="Y40" i="55"/>
  <c r="L40" i="55"/>
  <c r="F9" i="57"/>
  <c r="D9" i="57" s="1"/>
  <c r="J9" i="57"/>
  <c r="M9" i="57"/>
  <c r="Q9" i="57"/>
  <c r="H16" i="58"/>
  <c r="H15" i="58"/>
  <c r="H14" i="58"/>
  <c r="H13" i="58"/>
  <c r="H12" i="58"/>
  <c r="H11" i="58"/>
  <c r="H10" i="58"/>
  <c r="H9" i="58"/>
  <c r="H8" i="58"/>
  <c r="H6" i="58"/>
  <c r="H5" i="58"/>
  <c r="H4" i="58"/>
  <c r="H7" i="58"/>
  <c r="Y9" i="57"/>
  <c r="T9" i="57"/>
  <c r="R9" i="57"/>
  <c r="W12" i="56"/>
  <c r="U9" i="57"/>
  <c r="X8" i="57"/>
  <c r="N8" i="57"/>
  <c r="O8" i="57"/>
  <c r="I16" i="58"/>
  <c r="X9" i="57"/>
  <c r="S9" i="57"/>
  <c r="N9" i="57"/>
  <c r="L9" i="57"/>
  <c r="P8" i="56"/>
  <c r="I13" i="58"/>
  <c r="H14" i="56"/>
  <c r="L14" i="56"/>
  <c r="W14" i="56"/>
  <c r="G14" i="56"/>
  <c r="Y14" i="56"/>
  <c r="F14" i="56"/>
  <c r="D14" i="56" s="1"/>
  <c r="P14" i="56"/>
  <c r="I14" i="56"/>
  <c r="J14" i="56"/>
  <c r="R8" i="57"/>
  <c r="K8" i="57"/>
  <c r="Y8" i="56"/>
  <c r="O8" i="56"/>
  <c r="L8" i="56"/>
  <c r="I8" i="56"/>
  <c r="H8" i="56"/>
  <c r="M8" i="56"/>
  <c r="N12" i="56"/>
  <c r="I12" i="56"/>
  <c r="J12" i="56"/>
  <c r="G12" i="56"/>
  <c r="P12" i="56"/>
  <c r="Y12" i="56"/>
  <c r="T8" i="57"/>
  <c r="M8" i="57"/>
  <c r="I8" i="57"/>
  <c r="P8" i="57"/>
  <c r="Y8" i="57"/>
  <c r="G8" i="57"/>
  <c r="T8" i="56"/>
  <c r="G8" i="56"/>
  <c r="U8" i="56"/>
  <c r="R8" i="56"/>
  <c r="R12" i="56"/>
  <c r="K12" i="56"/>
  <c r="Q12" i="56"/>
  <c r="H12" i="56"/>
  <c r="M14" i="56"/>
  <c r="G19" i="53"/>
  <c r="F12" i="56"/>
  <c r="D12" i="56" s="1"/>
  <c r="F8" i="56"/>
  <c r="D8" i="56" s="1"/>
  <c r="F8" i="57"/>
  <c r="D8" i="57" s="1"/>
  <c r="F9" i="56"/>
  <c r="D9" i="56" s="1"/>
  <c r="J8" i="57"/>
  <c r="L8" i="57"/>
  <c r="I7" i="58"/>
  <c r="V8" i="56"/>
  <c r="W8" i="57"/>
  <c r="S8" i="56"/>
  <c r="Q8" i="56"/>
  <c r="F40" i="53"/>
  <c r="W13" i="56"/>
  <c r="L13" i="56"/>
  <c r="I12" i="58"/>
  <c r="S13" i="56"/>
  <c r="Q13" i="56"/>
  <c r="J9" i="56"/>
  <c r="O9" i="56"/>
  <c r="Y9" i="56"/>
  <c r="P9" i="56"/>
  <c r="K9" i="56"/>
  <c r="T9" i="56"/>
  <c r="Q9" i="56"/>
  <c r="V9" i="56"/>
  <c r="N9" i="56"/>
  <c r="I9" i="56"/>
  <c r="I15" i="58"/>
  <c r="I11" i="58"/>
  <c r="V9" i="57"/>
  <c r="K9" i="57"/>
  <c r="K13" i="56"/>
  <c r="X13" i="56"/>
  <c r="R13" i="56"/>
  <c r="M13" i="56"/>
  <c r="Y13" i="56"/>
  <c r="O13" i="56"/>
  <c r="U13" i="56"/>
  <c r="R9" i="56"/>
  <c r="W9" i="56"/>
  <c r="U9" i="56"/>
  <c r="L9" i="56"/>
  <c r="M9" i="56"/>
  <c r="X9" i="56"/>
  <c r="H9" i="56"/>
  <c r="I8" i="58"/>
  <c r="S9" i="56"/>
  <c r="I4" i="58"/>
  <c r="Q8" i="57"/>
  <c r="V12" i="56"/>
  <c r="T12" i="56"/>
  <c r="O9" i="57"/>
  <c r="U8" i="57"/>
  <c r="V8" i="57"/>
  <c r="W8" i="56"/>
  <c r="J8" i="56"/>
  <c r="X8" i="56"/>
  <c r="M12" i="56"/>
  <c r="S12" i="56"/>
  <c r="X12" i="56"/>
  <c r="L12" i="56"/>
  <c r="X14" i="56"/>
  <c r="K14" i="56"/>
  <c r="U14" i="56"/>
  <c r="Q14" i="56"/>
  <c r="S8" i="57"/>
  <c r="N8" i="56"/>
  <c r="U12" i="56"/>
  <c r="S14" i="56"/>
  <c r="V14" i="56"/>
  <c r="R14" i="56"/>
  <c r="O14" i="56"/>
  <c r="N14" i="56"/>
  <c r="T14" i="56"/>
  <c r="X7" i="57"/>
  <c r="X6" i="57" s="1"/>
  <c r="X14" i="57" s="1"/>
  <c r="X21" i="57" s="1"/>
  <c r="X28" i="57" s="1"/>
  <c r="W7" i="57"/>
  <c r="W6" i="57" s="1"/>
  <c r="W14" i="57" s="1"/>
  <c r="W21" i="57" s="1"/>
  <c r="W28" i="57" s="1"/>
  <c r="H9" i="57"/>
  <c r="W9" i="57"/>
  <c r="P9" i="57"/>
  <c r="O7" i="57"/>
  <c r="O6" i="57" s="1"/>
  <c r="O14" i="57" s="1"/>
  <c r="O21" i="57" s="1"/>
  <c r="M7" i="57"/>
  <c r="M6" i="57" s="1"/>
  <c r="I9" i="57"/>
  <c r="Y8" i="55"/>
  <c r="S8" i="55"/>
  <c r="P8" i="55"/>
  <c r="T8" i="55"/>
  <c r="V8" i="55"/>
  <c r="O8" i="55"/>
  <c r="W8" i="55"/>
  <c r="I8" i="55"/>
  <c r="R8" i="55"/>
  <c r="J8" i="55"/>
  <c r="N13" i="56"/>
  <c r="P13" i="56"/>
  <c r="I13" i="56"/>
  <c r="U8" i="55"/>
  <c r="G8" i="55"/>
  <c r="F8" i="55"/>
  <c r="D8" i="55" s="1"/>
  <c r="N8" i="55"/>
  <c r="H8" i="55"/>
  <c r="M8" i="55"/>
  <c r="L8" i="55"/>
  <c r="K8" i="55"/>
  <c r="Q8" i="55"/>
  <c r="F13" i="56"/>
  <c r="D13" i="56" s="1"/>
  <c r="V13" i="56"/>
  <c r="G13" i="56"/>
  <c r="J13" i="56"/>
  <c r="T13" i="56"/>
  <c r="W11" i="56"/>
  <c r="O11" i="56"/>
  <c r="V11" i="56"/>
  <c r="L11" i="56"/>
  <c r="H11" i="56"/>
  <c r="R11" i="56"/>
  <c r="U11" i="56"/>
  <c r="T11" i="56"/>
  <c r="S11" i="56"/>
  <c r="P11" i="56"/>
  <c r="G11" i="56"/>
  <c r="R7" i="57"/>
  <c r="R6" i="57" s="1"/>
  <c r="R14" i="57" s="1"/>
  <c r="R21" i="57" s="1"/>
  <c r="R28" i="57" s="1"/>
  <c r="N7" i="57"/>
  <c r="N6" i="57" s="1"/>
  <c r="N14" i="57" s="1"/>
  <c r="L7" i="57"/>
  <c r="L6" i="57" s="1"/>
  <c r="U7" i="57"/>
  <c r="U6" i="57" s="1"/>
  <c r="Y7" i="57"/>
  <c r="Y6" i="57" s="1"/>
  <c r="Y14" i="57" s="1"/>
  <c r="Y21" i="57" s="1"/>
  <c r="Y28" i="57" s="1"/>
  <c r="H7" i="57"/>
  <c r="H6" i="57" s="1"/>
  <c r="H14" i="57" s="1"/>
  <c r="H21" i="57" s="1"/>
  <c r="T7" i="57"/>
  <c r="T6" i="57" s="1"/>
  <c r="I7" i="57"/>
  <c r="I6" i="57" s="1"/>
  <c r="I14" i="57" s="1"/>
  <c r="I21" i="57" s="1"/>
  <c r="I28" i="57" s="1"/>
  <c r="K7" i="57"/>
  <c r="K6" i="57" s="1"/>
  <c r="J7" i="56"/>
  <c r="J6" i="56" s="1"/>
  <c r="J19" i="56" s="1"/>
  <c r="J26" i="56" s="1"/>
  <c r="J29" i="56" s="1"/>
  <c r="U7" i="56"/>
  <c r="U6" i="56" s="1"/>
  <c r="U19" i="56" s="1"/>
  <c r="U26" i="56" s="1"/>
  <c r="U33" i="56" s="1"/>
  <c r="I6" i="58"/>
  <c r="X7" i="56"/>
  <c r="X6" i="56" s="1"/>
  <c r="X19" i="56" s="1"/>
  <c r="X26" i="56" s="1"/>
  <c r="X33" i="56" s="1"/>
  <c r="V7" i="56"/>
  <c r="V6" i="56" s="1"/>
  <c r="I7" i="56"/>
  <c r="I6" i="56" s="1"/>
  <c r="I19" i="56" s="1"/>
  <c r="I26" i="56" s="1"/>
  <c r="I33" i="56" s="1"/>
  <c r="T7" i="56"/>
  <c r="T6" i="56" s="1"/>
  <c r="T19" i="56" s="1"/>
  <c r="T26" i="56" s="1"/>
  <c r="T33" i="56" s="1"/>
  <c r="W7" i="56"/>
  <c r="W6" i="56" s="1"/>
  <c r="S7" i="56"/>
  <c r="S6" i="56" s="1"/>
  <c r="S19" i="56" s="1"/>
  <c r="S26" i="56" s="1"/>
  <c r="S33" i="56" s="1"/>
  <c r="N7" i="56"/>
  <c r="N6" i="56" s="1"/>
  <c r="N19" i="56" s="1"/>
  <c r="N26" i="56" s="1"/>
  <c r="N33" i="56" s="1"/>
  <c r="I10" i="58"/>
  <c r="N11" i="56"/>
  <c r="Q11" i="56"/>
  <c r="Y11" i="56"/>
  <c r="J11" i="56"/>
  <c r="K11" i="56"/>
  <c r="I11" i="56"/>
  <c r="M11" i="56"/>
  <c r="X11" i="56"/>
  <c r="I14" i="58"/>
  <c r="Q7" i="57"/>
  <c r="Q6" i="57" s="1"/>
  <c r="Q14" i="57" s="1"/>
  <c r="Q21" i="57" s="1"/>
  <c r="Q28" i="57" s="1"/>
  <c r="J7" i="57"/>
  <c r="J6" i="57" s="1"/>
  <c r="J14" i="57" s="1"/>
  <c r="J21" i="57" s="1"/>
  <c r="P7" i="57"/>
  <c r="P6" i="57" s="1"/>
  <c r="P14" i="57" s="1"/>
  <c r="P21" i="57" s="1"/>
  <c r="P28" i="57" s="1"/>
  <c r="V7" i="57"/>
  <c r="V6" i="57" s="1"/>
  <c r="V14" i="57" s="1"/>
  <c r="V21" i="57" s="1"/>
  <c r="V28" i="57" s="1"/>
  <c r="S7" i="57"/>
  <c r="S6" i="57" s="1"/>
  <c r="G7" i="57"/>
  <c r="G6" i="57" s="1"/>
  <c r="G14" i="57" s="1"/>
  <c r="G21" i="57" s="1"/>
  <c r="G28" i="57" s="1"/>
  <c r="O7" i="56"/>
  <c r="O6" i="56" s="1"/>
  <c r="R7" i="56"/>
  <c r="R6" i="56" s="1"/>
  <c r="R19" i="56" s="1"/>
  <c r="R26" i="56" s="1"/>
  <c r="R33" i="56" s="1"/>
  <c r="K7" i="56"/>
  <c r="K6" i="56" s="1"/>
  <c r="K19" i="56" s="1"/>
  <c r="Y7" i="56"/>
  <c r="Y6" i="56" s="1"/>
  <c r="Y19" i="56" s="1"/>
  <c r="Y26" i="56" s="1"/>
  <c r="Y33" i="56" s="1"/>
  <c r="H7" i="56"/>
  <c r="H6" i="56" s="1"/>
  <c r="H19" i="56" s="1"/>
  <c r="H26" i="56" s="1"/>
  <c r="Q7" i="56"/>
  <c r="Q6" i="56" s="1"/>
  <c r="Q19" i="56" s="1"/>
  <c r="Q26" i="56" s="1"/>
  <c r="Q33" i="56" s="1"/>
  <c r="G7" i="56"/>
  <c r="G6" i="56" s="1"/>
  <c r="P7" i="56"/>
  <c r="P6" i="56" s="1"/>
  <c r="P19" i="56" s="1"/>
  <c r="P26" i="56" s="1"/>
  <c r="P33" i="56" s="1"/>
  <c r="M7" i="56"/>
  <c r="M6" i="56" s="1"/>
  <c r="L7" i="56"/>
  <c r="L6" i="56" s="1"/>
  <c r="L19" i="56" s="1"/>
  <c r="L26" i="56" s="1"/>
  <c r="L33" i="56" s="1"/>
  <c r="G9" i="57"/>
  <c r="G22" i="53"/>
  <c r="G10" i="56"/>
  <c r="V10" i="56"/>
  <c r="T10" i="56"/>
  <c r="H10" i="56"/>
  <c r="X10" i="56"/>
  <c r="K10" i="56"/>
  <c r="L10" i="56"/>
  <c r="Y10" i="56"/>
  <c r="J10" i="56"/>
  <c r="U9" i="55"/>
  <c r="M9" i="55"/>
  <c r="O9" i="55"/>
  <c r="X9" i="55"/>
  <c r="J9" i="55"/>
  <c r="Y9" i="55"/>
  <c r="S9" i="55"/>
  <c r="W9" i="55"/>
  <c r="H9" i="55"/>
  <c r="R9" i="55"/>
  <c r="N9" i="55"/>
  <c r="M10" i="56"/>
  <c r="N10" i="56"/>
  <c r="P10" i="56"/>
  <c r="I10" i="56"/>
  <c r="U10" i="56"/>
  <c r="W10" i="56"/>
  <c r="R10" i="56"/>
  <c r="Q10" i="56"/>
  <c r="S10" i="56"/>
  <c r="O10" i="56"/>
  <c r="I9" i="58"/>
  <c r="T9" i="55"/>
  <c r="P9" i="55"/>
  <c r="I9" i="55"/>
  <c r="Q9" i="55"/>
  <c r="L9" i="55"/>
  <c r="K9" i="55"/>
  <c r="V9" i="55"/>
  <c r="K8" i="56"/>
  <c r="G13" i="53"/>
  <c r="G21" i="53"/>
  <c r="H8" i="57"/>
  <c r="G17" i="53"/>
  <c r="O12" i="56"/>
  <c r="X8" i="55"/>
  <c r="G10" i="53"/>
  <c r="G9" i="56"/>
  <c r="G14" i="53"/>
  <c r="H13" i="56"/>
  <c r="G18" i="53"/>
  <c r="G9" i="55"/>
  <c r="I5" i="58"/>
  <c r="F11" i="56"/>
  <c r="D11" i="56" s="1"/>
  <c r="G16" i="53"/>
  <c r="G20" i="53"/>
  <c r="F7" i="57"/>
  <c r="D7" i="57" s="1"/>
  <c r="F7" i="56"/>
  <c r="F6" i="56" s="1"/>
  <c r="G12" i="53"/>
  <c r="F9" i="55"/>
  <c r="D9" i="55" s="1"/>
  <c r="G11" i="53"/>
  <c r="F10" i="56"/>
  <c r="D10" i="56" s="1"/>
  <c r="G15" i="53"/>
  <c r="H17" i="53"/>
  <c r="H13" i="53"/>
  <c r="H21" i="53"/>
  <c r="H19" i="53"/>
  <c r="H18" i="53"/>
  <c r="H22" i="53"/>
  <c r="H10" i="53"/>
  <c r="H14" i="53"/>
  <c r="H16" i="53"/>
  <c r="H12" i="53"/>
  <c r="H20" i="53"/>
  <c r="H11" i="53"/>
  <c r="H15" i="53"/>
  <c r="O17" i="53"/>
  <c r="O13" i="53"/>
  <c r="O19" i="53"/>
  <c r="O18" i="53"/>
  <c r="O14" i="53"/>
  <c r="O21" i="53"/>
  <c r="O22" i="53"/>
  <c r="O10" i="53"/>
  <c r="O20" i="53"/>
  <c r="O16" i="53"/>
  <c r="O12" i="53"/>
  <c r="O15" i="53"/>
  <c r="O11" i="53"/>
  <c r="E16" i="21"/>
  <c r="K11" i="21"/>
  <c r="K26" i="21" s="1"/>
  <c r="R16" i="19"/>
  <c r="BK12" i="19"/>
  <c r="H39" i="55"/>
  <c r="H38" i="55" s="1"/>
  <c r="V39" i="55"/>
  <c r="V38" i="55" s="1"/>
  <c r="S39" i="55"/>
  <c r="S38" i="55" s="1"/>
  <c r="Q39" i="55"/>
  <c r="Q38" i="55" s="1"/>
  <c r="K39" i="55"/>
  <c r="K38" i="55" s="1"/>
  <c r="T39" i="55"/>
  <c r="T38" i="55" s="1"/>
  <c r="R39" i="55"/>
  <c r="R38" i="55" s="1"/>
  <c r="P39" i="55"/>
  <c r="P38" i="55" s="1"/>
  <c r="O39" i="55"/>
  <c r="O38" i="55" s="1"/>
  <c r="M39" i="55"/>
  <c r="M38" i="55"/>
  <c r="J39" i="55"/>
  <c r="J38" i="55" s="1"/>
  <c r="W39" i="55"/>
  <c r="W38" i="55" s="1"/>
  <c r="J3" i="58"/>
  <c r="J17" i="58" s="1"/>
  <c r="E3" i="58"/>
  <c r="F3" i="58" s="1"/>
  <c r="F17" i="58" s="1"/>
  <c r="E17" i="58"/>
  <c r="U39" i="55"/>
  <c r="U38" i="55" s="1"/>
  <c r="AE21" i="20"/>
  <c r="AJ21" i="20" s="1"/>
  <c r="AY21" i="23" s="1"/>
  <c r="P16" i="19"/>
  <c r="D11" i="22"/>
  <c r="D26" i="22" s="1"/>
  <c r="B7" i="31"/>
  <c r="L39" i="55"/>
  <c r="L38" i="55" s="1"/>
  <c r="N39" i="55"/>
  <c r="N38" i="55" s="1"/>
  <c r="I39" i="55"/>
  <c r="I38" i="55" s="1"/>
  <c r="Y39" i="55"/>
  <c r="Y38" i="55" s="1"/>
  <c r="F39" i="55"/>
  <c r="D39" i="55" s="1"/>
  <c r="X39" i="55"/>
  <c r="X38" i="55" s="1"/>
  <c r="H7" i="55"/>
  <c r="H6" i="55" s="1"/>
  <c r="I3" i="58"/>
  <c r="I17" i="58" s="1"/>
  <c r="F7" i="55"/>
  <c r="D7" i="55" s="1"/>
  <c r="I7" i="55"/>
  <c r="I6" i="55" s="1"/>
  <c r="G7" i="55"/>
  <c r="G6" i="55" s="1"/>
  <c r="J7" i="55"/>
  <c r="J6" i="55" s="1"/>
  <c r="J14" i="55" s="1"/>
  <c r="J21" i="55" s="1"/>
  <c r="K7" i="55"/>
  <c r="K6" i="55" s="1"/>
  <c r="K14" i="55" s="1"/>
  <c r="L7" i="55"/>
  <c r="L6" i="55" s="1"/>
  <c r="L14" i="55" s="1"/>
  <c r="L21" i="55" s="1"/>
  <c r="M7" i="55"/>
  <c r="M6" i="55" s="1"/>
  <c r="M14" i="55" s="1"/>
  <c r="M21" i="55" s="1"/>
  <c r="O7" i="55"/>
  <c r="O6" i="55" s="1"/>
  <c r="N7" i="55"/>
  <c r="N6" i="55" s="1"/>
  <c r="N14" i="55" s="1"/>
  <c r="N21" i="55" s="1"/>
  <c r="N28" i="55" s="1"/>
  <c r="P7" i="55"/>
  <c r="P6" i="55" s="1"/>
  <c r="P14" i="55" s="1"/>
  <c r="P21" i="55" s="1"/>
  <c r="P28" i="55" s="1"/>
  <c r="Q7" i="55"/>
  <c r="Q6" i="55" s="1"/>
  <c r="H25" i="53"/>
  <c r="R7" i="55"/>
  <c r="R6" i="55" s="1"/>
  <c r="R14" i="55" s="1"/>
  <c r="R21" i="55" s="1"/>
  <c r="R28" i="55" s="1"/>
  <c r="S7" i="55"/>
  <c r="S6" i="55" s="1"/>
  <c r="S14" i="55" s="1"/>
  <c r="S21" i="55" s="1"/>
  <c r="S28" i="55" s="1"/>
  <c r="T7" i="55"/>
  <c r="T6" i="55" s="1"/>
  <c r="T14" i="55" s="1"/>
  <c r="T21" i="55" s="1"/>
  <c r="T28" i="55" s="1"/>
  <c r="U7" i="55"/>
  <c r="U6" i="55" s="1"/>
  <c r="U14" i="55" s="1"/>
  <c r="V7" i="55"/>
  <c r="V6" i="55" s="1"/>
  <c r="V14" i="55" s="1"/>
  <c r="V21" i="55" s="1"/>
  <c r="V28" i="55" s="1"/>
  <c r="W7" i="55"/>
  <c r="W6" i="55" s="1"/>
  <c r="W14" i="55" s="1"/>
  <c r="W21" i="55" s="1"/>
  <c r="W28" i="55" s="1"/>
  <c r="X7" i="55"/>
  <c r="X6" i="55" s="1"/>
  <c r="X14" i="55" s="1"/>
  <c r="X21" i="55" s="1"/>
  <c r="X28" i="55" s="1"/>
  <c r="H3" i="58"/>
  <c r="H17" i="58" s="1"/>
  <c r="H18" i="58" s="1"/>
  <c r="I25" i="53"/>
  <c r="Y7" i="55"/>
  <c r="Y6" i="55" s="1"/>
  <c r="G9" i="53"/>
  <c r="G23" i="53" s="1"/>
  <c r="G25" i="53" s="1"/>
  <c r="H9" i="53"/>
  <c r="H23" i="53" s="1"/>
  <c r="O9" i="53"/>
  <c r="O23" i="53" s="1"/>
  <c r="K16" i="20"/>
  <c r="AJ12" i="21"/>
  <c r="BD12" i="23" s="1"/>
  <c r="G22" i="18"/>
  <c r="G25" i="18" s="1"/>
  <c r="I25" i="19"/>
  <c r="Q21" i="21"/>
  <c r="K21" i="19"/>
  <c r="H35" i="57"/>
  <c r="I5" i="57"/>
  <c r="J5" i="57" s="1"/>
  <c r="BK27" i="20"/>
  <c r="G16" i="22"/>
  <c r="I14" i="55" l="1"/>
  <c r="I21" i="55" s="1"/>
  <c r="AW25" i="20"/>
  <c r="AB24" i="58"/>
  <c r="L12" i="58"/>
  <c r="W19" i="56"/>
  <c r="W26" i="56" s="1"/>
  <c r="W33" i="56" s="1"/>
  <c r="AV26" i="22"/>
  <c r="AV27" i="22" s="1"/>
  <c r="U14" i="57"/>
  <c r="U21" i="57" s="1"/>
  <c r="U28" i="57" s="1"/>
  <c r="G19" i="56"/>
  <c r="L14" i="57"/>
  <c r="L21" i="57" s="1"/>
  <c r="L28" i="57" s="1"/>
  <c r="H14" i="55"/>
  <c r="H21" i="55" s="1"/>
  <c r="BH25" i="19"/>
  <c r="Y14" i="55"/>
  <c r="Y21" i="55" s="1"/>
  <c r="Y28" i="55" s="1"/>
  <c r="T14" i="57"/>
  <c r="T21" i="57" s="1"/>
  <c r="T28" i="57" s="1"/>
  <c r="E34" i="56"/>
  <c r="E35" i="56" s="1"/>
  <c r="V19" i="56"/>
  <c r="V26" i="56" s="1"/>
  <c r="V33" i="56" s="1"/>
  <c r="BI8" i="18"/>
  <c r="BI15" i="18"/>
  <c r="E29" i="57"/>
  <c r="E30" i="57" s="1"/>
  <c r="BH10" i="20"/>
  <c r="K25" i="18"/>
  <c r="G17" i="22"/>
  <c r="G21" i="22" s="1"/>
  <c r="AW16" i="18"/>
  <c r="AW16" i="20"/>
  <c r="E28" i="55"/>
  <c r="Y24" i="58"/>
  <c r="BF26" i="19"/>
  <c r="BF27" i="19" s="1"/>
  <c r="BF26" i="20"/>
  <c r="BF27" i="20" s="1"/>
  <c r="K25" i="20"/>
  <c r="AW11" i="20"/>
  <c r="AW26" i="20" s="1"/>
  <c r="AW27" i="20" s="1"/>
  <c r="O27" i="18"/>
  <c r="BH25" i="20"/>
  <c r="J27" i="19"/>
  <c r="AV26" i="18"/>
  <c r="AV27" i="18" s="1"/>
  <c r="E30" i="55"/>
  <c r="H16" i="21"/>
  <c r="X24" i="58"/>
  <c r="AR11" i="21"/>
  <c r="W24" i="58"/>
  <c r="I11" i="19"/>
  <c r="N11" i="19" s="1"/>
  <c r="E21" i="18"/>
  <c r="AU26" i="18"/>
  <c r="AU27" i="18" s="1"/>
  <c r="AR25" i="22"/>
  <c r="AR25" i="20"/>
  <c r="Q24" i="58"/>
  <c r="AR16" i="22"/>
  <c r="S24" i="58"/>
  <c r="G22" i="21"/>
  <c r="G25" i="21" s="1"/>
  <c r="M14" i="57"/>
  <c r="M21" i="57" s="1"/>
  <c r="M28" i="57" s="1"/>
  <c r="AJ12" i="20"/>
  <c r="AY12" i="23" s="1"/>
  <c r="AA24" i="58"/>
  <c r="R24" i="58"/>
  <c r="D44" i="56"/>
  <c r="AR25" i="21"/>
  <c r="AR16" i="21"/>
  <c r="AW16" i="19"/>
  <c r="H25" i="20"/>
  <c r="Q27" i="18"/>
  <c r="O19" i="56"/>
  <c r="O26" i="56" s="1"/>
  <c r="O33" i="56" s="1"/>
  <c r="AW16" i="21"/>
  <c r="BF26" i="21"/>
  <c r="BF27" i="21" s="1"/>
  <c r="H25" i="21"/>
  <c r="Z24" i="58"/>
  <c r="L6" i="58"/>
  <c r="AS11" i="18"/>
  <c r="AS21" i="22"/>
  <c r="AV26" i="21"/>
  <c r="AV27" i="21" s="1"/>
  <c r="O50" i="53"/>
  <c r="R50" i="53" s="1"/>
  <c r="U50" i="53" s="1"/>
  <c r="H5" i="55"/>
  <c r="AR11" i="18"/>
  <c r="AW25" i="22"/>
  <c r="M27" i="20"/>
  <c r="G35" i="57"/>
  <c r="U24" i="58"/>
  <c r="Q14" i="55"/>
  <c r="Q21" i="55" s="1"/>
  <c r="T22" i="18"/>
  <c r="T25" i="18" s="1"/>
  <c r="K16" i="22"/>
  <c r="AR16" i="18"/>
  <c r="AO26" i="22"/>
  <c r="AO27" i="22" s="1"/>
  <c r="AR21" i="21"/>
  <c r="AS22" i="20"/>
  <c r="AS25" i="20" s="1"/>
  <c r="AS16" i="18"/>
  <c r="AO26" i="19"/>
  <c r="BG26" i="19"/>
  <c r="BG27" i="19" s="1"/>
  <c r="H16" i="20"/>
  <c r="BI11" i="18"/>
  <c r="T18" i="19"/>
  <c r="U18" i="19" s="1"/>
  <c r="L3" i="58"/>
  <c r="L17" i="58" s="1"/>
  <c r="L19" i="58" s="1"/>
  <c r="G14" i="55"/>
  <c r="G21" i="55" s="1"/>
  <c r="O14" i="55"/>
  <c r="O21" i="55" s="1"/>
  <c r="AE11" i="22"/>
  <c r="AJ11" i="22" s="1"/>
  <c r="BI11" i="23" s="1"/>
  <c r="M19" i="56"/>
  <c r="L10" i="58"/>
  <c r="BI8" i="22"/>
  <c r="R33" i="18"/>
  <c r="AO26" i="20"/>
  <c r="AO27" i="20" s="1"/>
  <c r="G17" i="20"/>
  <c r="G21" i="20" s="1"/>
  <c r="T17" i="18"/>
  <c r="T21" i="18" s="1"/>
  <c r="L5" i="58"/>
  <c r="D39" i="57"/>
  <c r="BH14" i="21"/>
  <c r="BH18" i="21"/>
  <c r="AQ26" i="18"/>
  <c r="AQ27" i="18" s="1"/>
  <c r="BG26" i="18"/>
  <c r="BG27" i="18" s="1"/>
  <c r="K11" i="22"/>
  <c r="K26" i="22" s="1"/>
  <c r="I11" i="22"/>
  <c r="I26" i="22" s="1"/>
  <c r="N26" i="22" s="1"/>
  <c r="AS19" i="21"/>
  <c r="AS21" i="21" s="1"/>
  <c r="AS13" i="21"/>
  <c r="AS16" i="21" s="1"/>
  <c r="AR21" i="20"/>
  <c r="AR11" i="20"/>
  <c r="I21" i="18"/>
  <c r="BH21" i="18" s="1"/>
  <c r="V24" i="58"/>
  <c r="D18" i="56"/>
  <c r="J21" i="19"/>
  <c r="D13" i="55"/>
  <c r="E27" i="19"/>
  <c r="AJ22" i="18"/>
  <c r="AO22" i="23" s="1"/>
  <c r="BI13" i="18"/>
  <c r="BI17" i="18"/>
  <c r="AW11" i="18"/>
  <c r="AN26" i="21"/>
  <c r="AN27" i="21" s="1"/>
  <c r="AW11" i="19"/>
  <c r="T15" i="21"/>
  <c r="U15" i="21" s="1"/>
  <c r="V15" i="21" s="1"/>
  <c r="AE26" i="21"/>
  <c r="AE27" i="21" s="1"/>
  <c r="BH22" i="19"/>
  <c r="T19" i="22"/>
  <c r="I30" i="53"/>
  <c r="BH14" i="19"/>
  <c r="AW25" i="18"/>
  <c r="AS12" i="22"/>
  <c r="AS16" i="22" s="1"/>
  <c r="AW11" i="22"/>
  <c r="AW25" i="21"/>
  <c r="R27" i="18"/>
  <c r="T24" i="18"/>
  <c r="U24" i="18" s="1"/>
  <c r="BL24" i="18" s="1"/>
  <c r="T15" i="18"/>
  <c r="U15" i="18" s="1"/>
  <c r="Q27" i="22"/>
  <c r="T22" i="22"/>
  <c r="T25" i="22" s="1"/>
  <c r="D13" i="57"/>
  <c r="AN26" i="18"/>
  <c r="AN27" i="18" s="1"/>
  <c r="AP26" i="20"/>
  <c r="AP27" i="20" s="1"/>
  <c r="N27" i="18"/>
  <c r="S14" i="57"/>
  <c r="S21" i="57" s="1"/>
  <c r="S28" i="57" s="1"/>
  <c r="K14" i="57"/>
  <c r="K21" i="57" s="1"/>
  <c r="AN26" i="22"/>
  <c r="AN27" i="22" s="1"/>
  <c r="AP26" i="22"/>
  <c r="AP27" i="22" s="1"/>
  <c r="AU26" i="20"/>
  <c r="AU27" i="20" s="1"/>
  <c r="I27" i="18"/>
  <c r="AR21" i="22"/>
  <c r="AR21" i="19"/>
  <c r="BF26" i="18"/>
  <c r="BF27" i="18" s="1"/>
  <c r="AE25" i="20"/>
  <c r="AJ25" i="20" s="1"/>
  <c r="AY25" i="23" s="1"/>
  <c r="BH23" i="19"/>
  <c r="H25" i="19"/>
  <c r="G8" i="21"/>
  <c r="G11" i="21" s="1"/>
  <c r="G26" i="21" s="1"/>
  <c r="BH12" i="22"/>
  <c r="BH27" i="22" s="1"/>
  <c r="H16" i="22"/>
  <c r="H21" i="22"/>
  <c r="P24" i="58"/>
  <c r="AE16" i="19"/>
  <c r="AJ16" i="19" s="1"/>
  <c r="AT16" i="23" s="1"/>
  <c r="T23" i="21"/>
  <c r="U23" i="21" s="1"/>
  <c r="V23" i="21" s="1"/>
  <c r="G27" i="57"/>
  <c r="H27" i="57" s="1"/>
  <c r="F38" i="55"/>
  <c r="D38" i="55" s="1"/>
  <c r="T12" i="18"/>
  <c r="T16" i="18" s="1"/>
  <c r="E25" i="19"/>
  <c r="BI23" i="21"/>
  <c r="BH23" i="21"/>
  <c r="L27" i="21"/>
  <c r="I30" i="56"/>
  <c r="J32" i="56" s="1"/>
  <c r="T18" i="21"/>
  <c r="U18" i="21" s="1"/>
  <c r="BI18" i="20"/>
  <c r="T18" i="20"/>
  <c r="U18" i="20" s="1"/>
  <c r="V18" i="20" s="1"/>
  <c r="G8" i="20"/>
  <c r="G11" i="20" s="1"/>
  <c r="G26" i="20" s="1"/>
  <c r="E11" i="20"/>
  <c r="E26" i="20" s="1"/>
  <c r="I11" i="21"/>
  <c r="BI8" i="21"/>
  <c r="BH8" i="21"/>
  <c r="AJ17" i="22"/>
  <c r="BI17" i="23" s="1"/>
  <c r="AE21" i="22"/>
  <c r="AJ21" i="22" s="1"/>
  <c r="BI21" i="23" s="1"/>
  <c r="D7" i="56"/>
  <c r="BK27" i="18"/>
  <c r="AJ17" i="19"/>
  <c r="AT17" i="23" s="1"/>
  <c r="AE21" i="19"/>
  <c r="AJ21" i="19" s="1"/>
  <c r="AT21" i="23" s="1"/>
  <c r="T19" i="20"/>
  <c r="U19" i="20" s="1"/>
  <c r="BL19" i="20" s="1"/>
  <c r="T15" i="20"/>
  <c r="U15" i="20" s="1"/>
  <c r="V15" i="20" s="1"/>
  <c r="T10" i="20"/>
  <c r="U10" i="20" s="1"/>
  <c r="BH9" i="20"/>
  <c r="BI9" i="20"/>
  <c r="L27" i="20"/>
  <c r="R33" i="21"/>
  <c r="BH14" i="22"/>
  <c r="BI14" i="22"/>
  <c r="E16" i="19"/>
  <c r="F11" i="20"/>
  <c r="F26" i="20" s="1"/>
  <c r="F27" i="20"/>
  <c r="BD8" i="19"/>
  <c r="L4" i="58"/>
  <c r="P27" i="20"/>
  <c r="I25" i="57"/>
  <c r="J26" i="57" s="1"/>
  <c r="Q27" i="21"/>
  <c r="F6" i="57"/>
  <c r="D6" i="57" s="1"/>
  <c r="G29" i="53" s="1"/>
  <c r="BK17" i="20"/>
  <c r="BK21" i="20" s="1"/>
  <c r="AJ11" i="20"/>
  <c r="AY11" i="23" s="1"/>
  <c r="AE26" i="20"/>
  <c r="AJ26" i="20" s="1"/>
  <c r="BH15" i="21"/>
  <c r="BI15" i="21"/>
  <c r="J27" i="21"/>
  <c r="BI25" i="21"/>
  <c r="BH10" i="18"/>
  <c r="T19" i="18"/>
  <c r="U19" i="18" s="1"/>
  <c r="V19" i="18" s="1"/>
  <c r="I27" i="22"/>
  <c r="L14" i="58"/>
  <c r="L22" i="57"/>
  <c r="L11" i="58"/>
  <c r="AJ8" i="21"/>
  <c r="BD8" i="21" s="1"/>
  <c r="BH10" i="22"/>
  <c r="O27" i="19"/>
  <c r="T13" i="18"/>
  <c r="U13" i="18" s="1"/>
  <c r="BL13" i="18" s="1"/>
  <c r="T10" i="18"/>
  <c r="L27" i="18"/>
  <c r="H21" i="20"/>
  <c r="M27" i="22"/>
  <c r="AE21" i="18"/>
  <c r="AJ21" i="18" s="1"/>
  <c r="AO21" i="23" s="1"/>
  <c r="L8" i="58"/>
  <c r="T14" i="19"/>
  <c r="U14" i="19" s="1"/>
  <c r="V14" i="19" s="1"/>
  <c r="O27" i="20"/>
  <c r="J18" i="58"/>
  <c r="T13" i="22"/>
  <c r="S27" i="18"/>
  <c r="AJ22" i="19"/>
  <c r="AT22" i="23" s="1"/>
  <c r="BH8" i="18"/>
  <c r="I16" i="22"/>
  <c r="BH16" i="22" s="1"/>
  <c r="BI21" i="21"/>
  <c r="I16" i="21"/>
  <c r="BL15" i="20"/>
  <c r="W15" i="20"/>
  <c r="X15" i="20" s="1"/>
  <c r="Y15" i="20" s="1"/>
  <c r="BL15" i="21"/>
  <c r="M28" i="55"/>
  <c r="G12" i="20"/>
  <c r="G16" i="20" s="1"/>
  <c r="E16" i="20"/>
  <c r="G8" i="22"/>
  <c r="E11" i="22"/>
  <c r="E26" i="22" s="1"/>
  <c r="K21" i="22"/>
  <c r="BK17" i="22"/>
  <c r="BK21" i="22" s="1"/>
  <c r="F11" i="18"/>
  <c r="F27" i="18"/>
  <c r="T17" i="22"/>
  <c r="T21" i="22" s="1"/>
  <c r="T18" i="22"/>
  <c r="U18" i="22" s="1"/>
  <c r="BH15" i="19"/>
  <c r="T15" i="19"/>
  <c r="U15" i="19" s="1"/>
  <c r="BL15" i="19" s="1"/>
  <c r="BI15" i="19"/>
  <c r="BK23" i="20"/>
  <c r="T23" i="20"/>
  <c r="U23" i="20" s="1"/>
  <c r="I21" i="22"/>
  <c r="BH17" i="22"/>
  <c r="BI18" i="22"/>
  <c r="BH18" i="22"/>
  <c r="T15" i="22"/>
  <c r="U15" i="22" s="1"/>
  <c r="BL15" i="22" s="1"/>
  <c r="BH24" i="20"/>
  <c r="T24" i="20"/>
  <c r="U24" i="20" s="1"/>
  <c r="W24" i="20" s="1"/>
  <c r="X24" i="20" s="1"/>
  <c r="Y24" i="20" s="1"/>
  <c r="J27" i="22"/>
  <c r="BH23" i="22"/>
  <c r="T23" i="22"/>
  <c r="U23" i="22" s="1"/>
  <c r="V23" i="22" s="1"/>
  <c r="BI23" i="22"/>
  <c r="H28" i="57"/>
  <c r="J24" i="55"/>
  <c r="J28" i="55"/>
  <c r="T12" i="22"/>
  <c r="U12" i="22" s="1"/>
  <c r="T17" i="21"/>
  <c r="T12" i="19"/>
  <c r="BI24" i="18"/>
  <c r="BH24" i="18"/>
  <c r="K25" i="21"/>
  <c r="BK22" i="21"/>
  <c r="BK25" i="21" s="1"/>
  <c r="BH13" i="21"/>
  <c r="BI13" i="21"/>
  <c r="T10" i="22"/>
  <c r="U10" i="22" s="1"/>
  <c r="BL10" i="22" s="1"/>
  <c r="S27" i="22"/>
  <c r="J34" i="56"/>
  <c r="J35" i="56" s="1"/>
  <c r="J20" i="56" s="1"/>
  <c r="J21" i="56" s="1"/>
  <c r="AE26" i="19"/>
  <c r="E27" i="18"/>
  <c r="N25" i="19"/>
  <c r="BI25" i="19"/>
  <c r="T8" i="21"/>
  <c r="T11" i="21" s="1"/>
  <c r="T26" i="21" s="1"/>
  <c r="T22" i="21"/>
  <c r="T19" i="19"/>
  <c r="U19" i="19" s="1"/>
  <c r="R27" i="21"/>
  <c r="P27" i="18"/>
  <c r="P11" i="18"/>
  <c r="P26" i="18" s="1"/>
  <c r="D11" i="20"/>
  <c r="D27" i="20"/>
  <c r="N27" i="21"/>
  <c r="P27" i="21"/>
  <c r="BI23" i="18"/>
  <c r="BH23" i="18"/>
  <c r="T23" i="18"/>
  <c r="U23" i="18" s="1"/>
  <c r="BL23" i="18" s="1"/>
  <c r="F11" i="19"/>
  <c r="F27" i="19"/>
  <c r="BI24" i="21"/>
  <c r="BH24" i="21"/>
  <c r="T24" i="21"/>
  <c r="U24" i="21" s="1"/>
  <c r="BK16" i="19"/>
  <c r="BK27" i="19"/>
  <c r="T9" i="22"/>
  <c r="U9" i="22" s="1"/>
  <c r="BL9" i="22" s="1"/>
  <c r="T14" i="22"/>
  <c r="U14" i="22" s="1"/>
  <c r="BL14" i="22" s="1"/>
  <c r="I26" i="19"/>
  <c r="N26" i="19" s="1"/>
  <c r="BI11" i="19"/>
  <c r="BH11" i="19"/>
  <c r="BH26" i="19" s="1"/>
  <c r="G8" i="18"/>
  <c r="E27" i="22"/>
  <c r="Q11" i="22"/>
  <c r="Q26" i="22" s="1"/>
  <c r="BI25" i="20"/>
  <c r="T13" i="21"/>
  <c r="N25" i="20"/>
  <c r="BI24" i="20"/>
  <c r="BH8" i="19"/>
  <c r="J16" i="22"/>
  <c r="E21" i="21"/>
  <c r="M27" i="21"/>
  <c r="O27" i="21"/>
  <c r="BH14" i="18"/>
  <c r="T14" i="18"/>
  <c r="U14" i="18" s="1"/>
  <c r="V14" i="18" s="1"/>
  <c r="BI14" i="18"/>
  <c r="BH22" i="20"/>
  <c r="BI22" i="20"/>
  <c r="T22" i="20"/>
  <c r="T25" i="20" s="1"/>
  <c r="BH13" i="20"/>
  <c r="BI13" i="20"/>
  <c r="AE25" i="21"/>
  <c r="AJ25" i="21" s="1"/>
  <c r="BD25" i="23" s="1"/>
  <c r="AJ22" i="21"/>
  <c r="BD22" i="23" s="1"/>
  <c r="I11" i="20"/>
  <c r="I27" i="20"/>
  <c r="BK22" i="22"/>
  <c r="BK25" i="22" s="1"/>
  <c r="K25" i="22"/>
  <c r="K27" i="22"/>
  <c r="L22" i="55"/>
  <c r="M26" i="55" s="1"/>
  <c r="L28" i="55"/>
  <c r="BH20" i="22"/>
  <c r="T20" i="22"/>
  <c r="U20" i="22" s="1"/>
  <c r="W20" i="22" s="1"/>
  <c r="AJ22" i="22"/>
  <c r="BI22" i="23" s="1"/>
  <c r="AE25" i="22"/>
  <c r="AJ25" i="22" s="1"/>
  <c r="BI25" i="23" s="1"/>
  <c r="BH24" i="22"/>
  <c r="T24" i="22"/>
  <c r="U24" i="22" s="1"/>
  <c r="BL24" i="22" s="1"/>
  <c r="F19" i="56"/>
  <c r="D6" i="56"/>
  <c r="G28" i="53" s="1"/>
  <c r="U19" i="22"/>
  <c r="I25" i="22"/>
  <c r="BH25" i="22" s="1"/>
  <c r="BH22" i="22"/>
  <c r="T23" i="19"/>
  <c r="U23" i="19" s="1"/>
  <c r="BI22" i="22"/>
  <c r="D27" i="19"/>
  <c r="R27" i="19"/>
  <c r="R11" i="19"/>
  <c r="R26" i="19" s="1"/>
  <c r="R33" i="19" s="1"/>
  <c r="S33" i="19" s="1"/>
  <c r="J33" i="56"/>
  <c r="BK22" i="19"/>
  <c r="BK25" i="19" s="1"/>
  <c r="P27" i="19"/>
  <c r="BH8" i="20"/>
  <c r="BH20" i="20"/>
  <c r="N27" i="20"/>
  <c r="T8" i="18"/>
  <c r="T11" i="18" s="1"/>
  <c r="T26" i="18" s="1"/>
  <c r="T10" i="21"/>
  <c r="U10" i="21" s="1"/>
  <c r="V10" i="21" s="1"/>
  <c r="N27" i="22"/>
  <c r="BI20" i="18"/>
  <c r="T20" i="18"/>
  <c r="U20" i="18" s="1"/>
  <c r="V20" i="18" s="1"/>
  <c r="BH10" i="19"/>
  <c r="T10" i="19"/>
  <c r="U10" i="19" s="1"/>
  <c r="BL10" i="19" s="1"/>
  <c r="BI10" i="19"/>
  <c r="T19" i="21"/>
  <c r="U19" i="21" s="1"/>
  <c r="W19" i="21" s="1"/>
  <c r="AJ12" i="22"/>
  <c r="BI12" i="23" s="1"/>
  <c r="AE16" i="22"/>
  <c r="AJ16" i="22" s="1"/>
  <c r="BI16" i="23" s="1"/>
  <c r="L7" i="58"/>
  <c r="BH12" i="19"/>
  <c r="BH27" i="19" s="1"/>
  <c r="M27" i="19"/>
  <c r="D16" i="19"/>
  <c r="H16" i="19" s="1"/>
  <c r="BI13" i="22"/>
  <c r="BI20" i="19"/>
  <c r="AJ17" i="21"/>
  <c r="BD17" i="23" s="1"/>
  <c r="S27" i="21"/>
  <c r="I27" i="21"/>
  <c r="U13" i="22"/>
  <c r="AJ8" i="20"/>
  <c r="T20" i="19"/>
  <c r="U20" i="19" s="1"/>
  <c r="BL20" i="19" s="1"/>
  <c r="E11" i="19"/>
  <c r="E26" i="19" s="1"/>
  <c r="N27" i="19"/>
  <c r="O27" i="22"/>
  <c r="BH22" i="18"/>
  <c r="I25" i="18"/>
  <c r="BI22" i="18"/>
  <c r="T17" i="20"/>
  <c r="T21" i="20" s="1"/>
  <c r="M27" i="18"/>
  <c r="J27" i="18"/>
  <c r="J19" i="58"/>
  <c r="U22" i="18"/>
  <c r="T18" i="18"/>
  <c r="U18" i="18" s="1"/>
  <c r="L13" i="58"/>
  <c r="BH18" i="18"/>
  <c r="D27" i="18"/>
  <c r="D21" i="18"/>
  <c r="H21" i="18" s="1"/>
  <c r="BK8" i="19"/>
  <c r="BK11" i="19" s="1"/>
  <c r="BK26" i="19" s="1"/>
  <c r="K27" i="19"/>
  <c r="T14" i="21"/>
  <c r="U14" i="21" s="1"/>
  <c r="W14" i="21" s="1"/>
  <c r="F27" i="22"/>
  <c r="P27" i="22"/>
  <c r="T13" i="19"/>
  <c r="U13" i="19" s="1"/>
  <c r="BH22" i="21"/>
  <c r="BI22" i="21"/>
  <c r="L9" i="58"/>
  <c r="BD8" i="18"/>
  <c r="I26" i="18"/>
  <c r="N26" i="18" s="1"/>
  <c r="N11" i="18"/>
  <c r="BH11" i="18"/>
  <c r="BH26" i="18" s="1"/>
  <c r="BH20" i="21"/>
  <c r="T20" i="21"/>
  <c r="U20" i="21" s="1"/>
  <c r="T14" i="20"/>
  <c r="U14" i="20" s="1"/>
  <c r="T9" i="20"/>
  <c r="U9" i="20" s="1"/>
  <c r="L16" i="58"/>
  <c r="F15" i="58"/>
  <c r="L15" i="58"/>
  <c r="O28" i="55"/>
  <c r="L27" i="22"/>
  <c r="T8" i="22"/>
  <c r="L11" i="22"/>
  <c r="L26" i="22" s="1"/>
  <c r="S11" i="20"/>
  <c r="S26" i="20" s="1"/>
  <c r="S27" i="20"/>
  <c r="BK16" i="22"/>
  <c r="BK27" i="22"/>
  <c r="V24" i="22"/>
  <c r="K26" i="56"/>
  <c r="AC22" i="58"/>
  <c r="N24" i="58"/>
  <c r="G25" i="19"/>
  <c r="G27" i="19"/>
  <c r="BD8" i="22"/>
  <c r="BI8" i="23"/>
  <c r="AC23" i="58"/>
  <c r="L27" i="19"/>
  <c r="L11" i="19"/>
  <c r="L26" i="19" s="1"/>
  <c r="T8" i="19"/>
  <c r="Q16" i="20"/>
  <c r="Q27" i="20"/>
  <c r="T12" i="20"/>
  <c r="H5" i="56"/>
  <c r="G40" i="56"/>
  <c r="T24" i="58"/>
  <c r="U21" i="55"/>
  <c r="N21" i="57"/>
  <c r="D25" i="22"/>
  <c r="H25" i="22" s="1"/>
  <c r="D27" i="22"/>
  <c r="I21" i="19"/>
  <c r="BI17" i="19"/>
  <c r="I27" i="19"/>
  <c r="BH17" i="19"/>
  <c r="T17" i="19"/>
  <c r="BI9" i="21"/>
  <c r="BH9" i="21"/>
  <c r="T9" i="21"/>
  <c r="U9" i="21" s="1"/>
  <c r="AO27" i="19"/>
  <c r="BK13" i="20"/>
  <c r="T13" i="20"/>
  <c r="U13" i="20" s="1"/>
  <c r="K21" i="55"/>
  <c r="Q25" i="19"/>
  <c r="Q27" i="19"/>
  <c r="T22" i="19"/>
  <c r="T25" i="19" s="1"/>
  <c r="O28" i="57"/>
  <c r="AR16" i="19"/>
  <c r="AS12" i="19"/>
  <c r="F11" i="21"/>
  <c r="F27" i="21"/>
  <c r="L27" i="56"/>
  <c r="BH24" i="19"/>
  <c r="BI24" i="19"/>
  <c r="T24" i="19"/>
  <c r="U24" i="19" s="1"/>
  <c r="R27" i="20"/>
  <c r="T8" i="20"/>
  <c r="R11" i="20"/>
  <c r="R26" i="20" s="1"/>
  <c r="G13" i="21"/>
  <c r="E27" i="21"/>
  <c r="BK12" i="21"/>
  <c r="K16" i="21"/>
  <c r="K27" i="21"/>
  <c r="T12" i="21"/>
  <c r="AK42" i="23"/>
  <c r="AK28" i="23"/>
  <c r="H33" i="56"/>
  <c r="H31" i="56"/>
  <c r="I34" i="56" s="1"/>
  <c r="I35" i="56" s="1"/>
  <c r="I20" i="56" s="1"/>
  <c r="I21" i="56" s="1"/>
  <c r="H26" i="55"/>
  <c r="I27" i="55" s="1"/>
  <c r="H28" i="55"/>
  <c r="U22" i="22"/>
  <c r="V19" i="21"/>
  <c r="H26" i="57"/>
  <c r="I28" i="55"/>
  <c r="I25" i="55"/>
  <c r="J27" i="55" s="1"/>
  <c r="W14" i="18"/>
  <c r="X14" i="18" s="1"/>
  <c r="Y14" i="18" s="1"/>
  <c r="H11" i="22"/>
  <c r="H26" i="22" s="1"/>
  <c r="N25" i="22"/>
  <c r="AR16" i="20"/>
  <c r="J31" i="56"/>
  <c r="K5" i="57"/>
  <c r="J35" i="57"/>
  <c r="W19" i="20"/>
  <c r="X19" i="20" s="1"/>
  <c r="Y19" i="20" s="1"/>
  <c r="F6" i="55"/>
  <c r="AL42" i="23"/>
  <c r="AL28" i="23"/>
  <c r="AS11" i="22"/>
  <c r="AS11" i="21"/>
  <c r="BL23" i="21"/>
  <c r="G26" i="56"/>
  <c r="J28" i="57"/>
  <c r="J24" i="57"/>
  <c r="M27" i="57"/>
  <c r="M29" i="57"/>
  <c r="M30" i="57" s="1"/>
  <c r="M15" i="57" s="1"/>
  <c r="M16" i="57" s="1"/>
  <c r="AS21" i="19"/>
  <c r="D21" i="21"/>
  <c r="H21" i="21" s="1"/>
  <c r="D27" i="21"/>
  <c r="U10" i="18"/>
  <c r="BK9" i="18"/>
  <c r="T9" i="18"/>
  <c r="U9" i="18" s="1"/>
  <c r="BK8" i="18"/>
  <c r="BK11" i="18" s="1"/>
  <c r="BK26" i="18" s="1"/>
  <c r="K27" i="18"/>
  <c r="K11" i="18"/>
  <c r="K26" i="18" s="1"/>
  <c r="BH9" i="19"/>
  <c r="BI9" i="19"/>
  <c r="T9" i="19"/>
  <c r="U9" i="19" s="1"/>
  <c r="BH15" i="20"/>
  <c r="BI15" i="20"/>
  <c r="G22" i="20"/>
  <c r="E25" i="20"/>
  <c r="E27" i="20"/>
  <c r="T20" i="20"/>
  <c r="U20" i="20" s="1"/>
  <c r="J27" i="20"/>
  <c r="M26" i="56"/>
  <c r="AO27" i="21"/>
  <c r="T16" i="22"/>
  <c r="AS20" i="18"/>
  <c r="AS21" i="18" s="1"/>
  <c r="AR21" i="18"/>
  <c r="AS24" i="21"/>
  <c r="AS25" i="21" s="1"/>
  <c r="I35" i="57"/>
  <c r="AO26" i="18"/>
  <c r="AU26" i="21"/>
  <c r="AU27" i="21" s="1"/>
  <c r="AW11" i="21"/>
  <c r="AW26" i="21" s="1"/>
  <c r="AW27" i="21" s="1"/>
  <c r="AQ26" i="20"/>
  <c r="I16" i="18"/>
  <c r="BH12" i="18"/>
  <c r="BH27" i="18" s="1"/>
  <c r="BI12" i="18"/>
  <c r="G12" i="18"/>
  <c r="E16" i="18"/>
  <c r="N16" i="22"/>
  <c r="AS25" i="19"/>
  <c r="AE16" i="18"/>
  <c r="AJ16" i="18" s="1"/>
  <c r="AO16" i="23" s="1"/>
  <c r="AJ12" i="18"/>
  <c r="AO12" i="23" s="1"/>
  <c r="AS24" i="22"/>
  <c r="AS25" i="22" s="1"/>
  <c r="BF26" i="22"/>
  <c r="BF27" i="22" s="1"/>
  <c r="AS11" i="20"/>
  <c r="AW25" i="19"/>
  <c r="AW26" i="19" s="1"/>
  <c r="AW27" i="19" s="1"/>
  <c r="AU26" i="19"/>
  <c r="AU27" i="19" s="1"/>
  <c r="BH14" i="20"/>
  <c r="BI14" i="20"/>
  <c r="AS8" i="19"/>
  <c r="AS11" i="19" s="1"/>
  <c r="AR11" i="19"/>
  <c r="K27" i="20"/>
  <c r="AR11" i="22"/>
  <c r="R33" i="22"/>
  <c r="AW16" i="22"/>
  <c r="AU26" i="22"/>
  <c r="AU27" i="22" s="1"/>
  <c r="AP26" i="21"/>
  <c r="AP27" i="21" s="1"/>
  <c r="BH25" i="21"/>
  <c r="AS14" i="20"/>
  <c r="AS16" i="20" s="1"/>
  <c r="AN26" i="19"/>
  <c r="AN27" i="19" s="1"/>
  <c r="AP26" i="19"/>
  <c r="AP27" i="19" s="1"/>
  <c r="BK17" i="18"/>
  <c r="BK21" i="18" s="1"/>
  <c r="K21" i="18"/>
  <c r="AP26" i="18"/>
  <c r="AP27" i="18" s="1"/>
  <c r="AQ26" i="22"/>
  <c r="AQ27" i="22" s="1"/>
  <c r="BG26" i="22"/>
  <c r="BG27" i="22" s="1"/>
  <c r="R27" i="22"/>
  <c r="BI9" i="18"/>
  <c r="AR25" i="18"/>
  <c r="BH13" i="19"/>
  <c r="AS25" i="18"/>
  <c r="BH21" i="21"/>
  <c r="AN26" i="20"/>
  <c r="AN27" i="20" s="1"/>
  <c r="AV26" i="19"/>
  <c r="AV27" i="19" s="1"/>
  <c r="AE11" i="18"/>
  <c r="I16" i="19"/>
  <c r="I21" i="20"/>
  <c r="BI17" i="20"/>
  <c r="I16" i="20"/>
  <c r="BI12" i="20"/>
  <c r="K21" i="21"/>
  <c r="BK17" i="21"/>
  <c r="BK21" i="21" s="1"/>
  <c r="AR25" i="19"/>
  <c r="BG26" i="21"/>
  <c r="BG27" i="21" s="1"/>
  <c r="BH18" i="19"/>
  <c r="BI18" i="19"/>
  <c r="S27" i="19"/>
  <c r="K11" i="20"/>
  <c r="K26" i="20" s="1"/>
  <c r="AS18" i="20"/>
  <c r="AS21" i="20" s="1"/>
  <c r="AQ26" i="19"/>
  <c r="AQ27" i="19" s="1"/>
  <c r="BG26" i="20"/>
  <c r="BG27" i="20" s="1"/>
  <c r="J23" i="58"/>
  <c r="J24" i="58" s="1"/>
  <c r="J25" i="58" s="1"/>
  <c r="V19" i="20" l="1"/>
  <c r="I26" i="55"/>
  <c r="M24" i="55"/>
  <c r="M23" i="57"/>
  <c r="V20" i="19"/>
  <c r="W20" i="19"/>
  <c r="X20" i="19" s="1"/>
  <c r="Y20" i="19" s="1"/>
  <c r="M24" i="57"/>
  <c r="W15" i="21"/>
  <c r="X15" i="21" s="1"/>
  <c r="Y15" i="21" s="1"/>
  <c r="AD15" i="21" s="1"/>
  <c r="U8" i="21"/>
  <c r="M22" i="57"/>
  <c r="W14" i="22"/>
  <c r="X14" i="22" s="1"/>
  <c r="Y14" i="22" s="1"/>
  <c r="M26" i="57"/>
  <c r="V14" i="22"/>
  <c r="BI21" i="18"/>
  <c r="AR27" i="22"/>
  <c r="M25" i="57"/>
  <c r="N21" i="18"/>
  <c r="V10" i="19"/>
  <c r="AS26" i="18"/>
  <c r="AS27" i="18" s="1"/>
  <c r="AE27" i="20"/>
  <c r="AW26" i="22"/>
  <c r="AW27" i="22" s="1"/>
  <c r="H35" i="55"/>
  <c r="I5" i="55"/>
  <c r="M25" i="55"/>
  <c r="AJ27" i="20"/>
  <c r="AY27" i="23" s="1"/>
  <c r="AY26" i="23"/>
  <c r="BL18" i="19"/>
  <c r="W18" i="19"/>
  <c r="X18" i="19" s="1"/>
  <c r="Y18" i="19" s="1"/>
  <c r="V18" i="19"/>
  <c r="BL15" i="18"/>
  <c r="W15" i="18"/>
  <c r="X15" i="18" s="1"/>
  <c r="Y15" i="18" s="1"/>
  <c r="V15" i="18"/>
  <c r="F14" i="57"/>
  <c r="V20" i="22"/>
  <c r="U17" i="18"/>
  <c r="S33" i="21"/>
  <c r="W23" i="21"/>
  <c r="X23" i="21" s="1"/>
  <c r="Y23" i="21" s="1"/>
  <c r="AC23" i="21" s="1"/>
  <c r="BL14" i="18"/>
  <c r="V10" i="22"/>
  <c r="U17" i="20"/>
  <c r="W17" i="20" s="1"/>
  <c r="AJ26" i="21"/>
  <c r="AJ27" i="21" s="1"/>
  <c r="BD27" i="23" s="1"/>
  <c r="AR27" i="19"/>
  <c r="AE26" i="22"/>
  <c r="AJ26" i="22" s="1"/>
  <c r="W14" i="19"/>
  <c r="X14" i="19" s="1"/>
  <c r="Y14" i="19" s="1"/>
  <c r="BL14" i="19"/>
  <c r="V24" i="18"/>
  <c r="J29" i="57"/>
  <c r="J30" i="57" s="1"/>
  <c r="J15" i="57" s="1"/>
  <c r="J16" i="57" s="1"/>
  <c r="J30" i="56"/>
  <c r="AW26" i="18"/>
  <c r="AW27" i="18" s="1"/>
  <c r="BI11" i="22"/>
  <c r="BH11" i="22"/>
  <c r="BH26" i="22" s="1"/>
  <c r="N11" i="22"/>
  <c r="W24" i="18"/>
  <c r="X24" i="18" s="1"/>
  <c r="Y24" i="18" s="1"/>
  <c r="BM24" i="18" s="1"/>
  <c r="W24" i="22"/>
  <c r="X24" i="22" s="1"/>
  <c r="Y24" i="22" s="1"/>
  <c r="AB24" i="22" s="1"/>
  <c r="J27" i="57"/>
  <c r="BD8" i="23"/>
  <c r="K23" i="57"/>
  <c r="K28" i="57"/>
  <c r="BI16" i="21"/>
  <c r="N16" i="21"/>
  <c r="BH16" i="21"/>
  <c r="J25" i="57"/>
  <c r="M22" i="55"/>
  <c r="N24" i="55" s="1"/>
  <c r="W13" i="18"/>
  <c r="X13" i="18" s="1"/>
  <c r="Y13" i="18" s="1"/>
  <c r="W19" i="18"/>
  <c r="X19" i="18" s="1"/>
  <c r="Y19" i="18" s="1"/>
  <c r="AD19" i="18" s="1"/>
  <c r="BL19" i="18"/>
  <c r="W18" i="20"/>
  <c r="X18" i="20" s="1"/>
  <c r="Y18" i="20" s="1"/>
  <c r="AC18" i="20" s="1"/>
  <c r="H29" i="57"/>
  <c r="H30" i="57" s="1"/>
  <c r="H15" i="57" s="1"/>
  <c r="H16" i="57" s="1"/>
  <c r="BI16" i="22"/>
  <c r="BL18" i="20"/>
  <c r="V13" i="18"/>
  <c r="T27" i="21"/>
  <c r="W10" i="22"/>
  <c r="X10" i="22" s="1"/>
  <c r="Y10" i="22" s="1"/>
  <c r="Z10" i="22" s="1"/>
  <c r="M29" i="55"/>
  <c r="M30" i="55" s="1"/>
  <c r="M15" i="55" s="1"/>
  <c r="M16" i="55" s="1"/>
  <c r="M37" i="55" s="1"/>
  <c r="M36" i="55" s="1"/>
  <c r="N11" i="21"/>
  <c r="BH11" i="21"/>
  <c r="BH26" i="21" s="1"/>
  <c r="I26" i="21"/>
  <c r="N26" i="21" s="1"/>
  <c r="BI11" i="21"/>
  <c r="W24" i="21"/>
  <c r="X24" i="21" s="1"/>
  <c r="Y24" i="21" s="1"/>
  <c r="BL24" i="21"/>
  <c r="V24" i="21"/>
  <c r="BL9" i="20"/>
  <c r="W9" i="20"/>
  <c r="X9" i="20" s="1"/>
  <c r="Y9" i="20" s="1"/>
  <c r="V9" i="20"/>
  <c r="N25" i="18"/>
  <c r="BH25" i="18"/>
  <c r="BL18" i="21"/>
  <c r="W18" i="21"/>
  <c r="X18" i="21" s="1"/>
  <c r="Y18" i="21" s="1"/>
  <c r="V18" i="21"/>
  <c r="U8" i="18"/>
  <c r="G11" i="18"/>
  <c r="G26" i="18" s="1"/>
  <c r="S33" i="18" s="1"/>
  <c r="F26" i="19"/>
  <c r="H11" i="19"/>
  <c r="H26" i="19" s="1"/>
  <c r="W10" i="20"/>
  <c r="X10" i="20" s="1"/>
  <c r="Y10" i="20" s="1"/>
  <c r="V10" i="20"/>
  <c r="BL10" i="20"/>
  <c r="W10" i="21"/>
  <c r="X10" i="21" s="1"/>
  <c r="Y10" i="21" s="1"/>
  <c r="AD10" i="21" s="1"/>
  <c r="AE27" i="19"/>
  <c r="AJ26" i="19"/>
  <c r="BM14" i="19"/>
  <c r="Z14" i="19"/>
  <c r="AD14" i="19"/>
  <c r="AA14" i="19"/>
  <c r="BI25" i="18"/>
  <c r="AB14" i="19"/>
  <c r="AL14" i="19" s="1"/>
  <c r="AV14" i="23" s="1"/>
  <c r="AP52" i="23" s="1"/>
  <c r="BL14" i="21"/>
  <c r="BL10" i="21"/>
  <c r="BL20" i="22"/>
  <c r="BL14" i="20"/>
  <c r="V14" i="20"/>
  <c r="V14" i="21"/>
  <c r="V19" i="19"/>
  <c r="BL19" i="19"/>
  <c r="W19" i="19"/>
  <c r="X19" i="19" s="1"/>
  <c r="Y19" i="19" s="1"/>
  <c r="J54" i="56"/>
  <c r="J53" i="56" s="1"/>
  <c r="J42" i="56"/>
  <c r="J41" i="56" s="1"/>
  <c r="G11" i="22"/>
  <c r="G26" i="22" s="1"/>
  <c r="S33" i="22" s="1"/>
  <c r="G27" i="22"/>
  <c r="W23" i="22"/>
  <c r="X23" i="22" s="1"/>
  <c r="Y23" i="22" s="1"/>
  <c r="BM23" i="22" s="1"/>
  <c r="W20" i="18"/>
  <c r="W23" i="19"/>
  <c r="X23" i="19" s="1"/>
  <c r="Y23" i="19" s="1"/>
  <c r="R33" i="20"/>
  <c r="S33" i="20" s="1"/>
  <c r="X14" i="21"/>
  <c r="Y14" i="21" s="1"/>
  <c r="AD14" i="21" s="1"/>
  <c r="T25" i="21"/>
  <c r="U22" i="21"/>
  <c r="BL23" i="19"/>
  <c r="BL19" i="21"/>
  <c r="W9" i="22"/>
  <c r="X9" i="22" s="1"/>
  <c r="Y9" i="22" s="1"/>
  <c r="V19" i="22"/>
  <c r="BL19" i="22"/>
  <c r="W19" i="22"/>
  <c r="X19" i="22" s="1"/>
  <c r="Y19" i="22" s="1"/>
  <c r="U17" i="21"/>
  <c r="T21" i="21"/>
  <c r="M27" i="55"/>
  <c r="V15" i="22"/>
  <c r="BL20" i="18"/>
  <c r="T27" i="18"/>
  <c r="W15" i="19"/>
  <c r="X15" i="19" s="1"/>
  <c r="Y15" i="19" s="1"/>
  <c r="V23" i="19"/>
  <c r="V23" i="18"/>
  <c r="V9" i="22"/>
  <c r="W10" i="19"/>
  <c r="X10" i="19" s="1"/>
  <c r="Y10" i="19" s="1"/>
  <c r="AY8" i="23"/>
  <c r="BD8" i="20"/>
  <c r="BL24" i="20"/>
  <c r="V24" i="20"/>
  <c r="N21" i="22"/>
  <c r="BH21" i="22"/>
  <c r="BI21" i="22"/>
  <c r="M23" i="55"/>
  <c r="V18" i="18"/>
  <c r="W18" i="18"/>
  <c r="X18" i="18" s="1"/>
  <c r="Y18" i="18" s="1"/>
  <c r="BL18" i="18"/>
  <c r="D19" i="56"/>
  <c r="F26" i="56"/>
  <c r="X20" i="22"/>
  <c r="Y20" i="22" s="1"/>
  <c r="AA20" i="22" s="1"/>
  <c r="V22" i="18"/>
  <c r="BL22" i="18"/>
  <c r="BL25" i="18" s="1"/>
  <c r="W22" i="18"/>
  <c r="X22" i="18" s="1"/>
  <c r="Y22" i="18" s="1"/>
  <c r="U25" i="18"/>
  <c r="J44" i="57"/>
  <c r="J43" i="57" s="1"/>
  <c r="J37" i="57"/>
  <c r="J36" i="57" s="1"/>
  <c r="BI11" i="20"/>
  <c r="BH11" i="20"/>
  <c r="BH26" i="20" s="1"/>
  <c r="I26" i="20"/>
  <c r="N26" i="20" s="1"/>
  <c r="N11" i="20"/>
  <c r="W14" i="20"/>
  <c r="X14" i="20" s="1"/>
  <c r="Y14" i="20" s="1"/>
  <c r="AA14" i="20" s="1"/>
  <c r="X20" i="18"/>
  <c r="Y20" i="18" s="1"/>
  <c r="AA20" i="18" s="1"/>
  <c r="AC14" i="19"/>
  <c r="V20" i="21"/>
  <c r="W20" i="21"/>
  <c r="X20" i="21" s="1"/>
  <c r="Y20" i="21" s="1"/>
  <c r="BL20" i="21"/>
  <c r="X19" i="21"/>
  <c r="Y19" i="21" s="1"/>
  <c r="AD19" i="21" s="1"/>
  <c r="U12" i="19"/>
  <c r="T16" i="19"/>
  <c r="V18" i="22"/>
  <c r="W18" i="22"/>
  <c r="X18" i="22" s="1"/>
  <c r="Y18" i="22" s="1"/>
  <c r="BL18" i="22"/>
  <c r="BL23" i="22"/>
  <c r="W15" i="22"/>
  <c r="X15" i="22" s="1"/>
  <c r="Y15" i="22" s="1"/>
  <c r="AD15" i="22" s="1"/>
  <c r="V13" i="19"/>
  <c r="BL13" i="19"/>
  <c r="W13" i="19"/>
  <c r="X13" i="19" s="1"/>
  <c r="Y13" i="19" s="1"/>
  <c r="BI25" i="22"/>
  <c r="V15" i="19"/>
  <c r="W23" i="18"/>
  <c r="X23" i="18" s="1"/>
  <c r="Y23" i="18" s="1"/>
  <c r="BM23" i="18" s="1"/>
  <c r="V13" i="22"/>
  <c r="BL13" i="22"/>
  <c r="W13" i="22"/>
  <c r="X13" i="22" s="1"/>
  <c r="Y13" i="22" s="1"/>
  <c r="H11" i="20"/>
  <c r="H26" i="20" s="1"/>
  <c r="D26" i="20"/>
  <c r="V23" i="20"/>
  <c r="W23" i="20"/>
  <c r="X23" i="20" s="1"/>
  <c r="Y23" i="20" s="1"/>
  <c r="BL23" i="20"/>
  <c r="F26" i="18"/>
  <c r="H11" i="18"/>
  <c r="H26" i="18" s="1"/>
  <c r="U17" i="22"/>
  <c r="BM10" i="22"/>
  <c r="AA10" i="22"/>
  <c r="N21" i="20"/>
  <c r="BI21" i="20"/>
  <c r="BH21" i="20"/>
  <c r="N16" i="18"/>
  <c r="BH16" i="18"/>
  <c r="BI16" i="18"/>
  <c r="AD23" i="22"/>
  <c r="F21" i="57"/>
  <c r="D14" i="57"/>
  <c r="V8" i="21"/>
  <c r="BL8" i="21"/>
  <c r="BL11" i="21" s="1"/>
  <c r="BL26" i="21" s="1"/>
  <c r="U11" i="21"/>
  <c r="W8" i="21"/>
  <c r="X8" i="21" s="1"/>
  <c r="V9" i="19"/>
  <c r="W9" i="19"/>
  <c r="X9" i="19"/>
  <c r="Y9" i="19" s="1"/>
  <c r="BL9" i="19"/>
  <c r="V10" i="18"/>
  <c r="BL10" i="18"/>
  <c r="W10" i="18"/>
  <c r="X10" i="18" s="1"/>
  <c r="Y10" i="18" s="1"/>
  <c r="F14" i="55"/>
  <c r="D6" i="55"/>
  <c r="G27" i="53" s="1"/>
  <c r="G30" i="53" s="1"/>
  <c r="I42" i="56"/>
  <c r="I41" i="56" s="1"/>
  <c r="I54" i="56"/>
  <c r="I53" i="56" s="1"/>
  <c r="Z20" i="18"/>
  <c r="I29" i="55"/>
  <c r="I30" i="55" s="1"/>
  <c r="I15" i="55" s="1"/>
  <c r="I16" i="55" s="1"/>
  <c r="I27" i="57"/>
  <c r="I26" i="57"/>
  <c r="I29" i="57"/>
  <c r="I30" i="57" s="1"/>
  <c r="I15" i="57" s="1"/>
  <c r="I16" i="57" s="1"/>
  <c r="K25" i="55"/>
  <c r="K28" i="55"/>
  <c r="K26" i="55"/>
  <c r="K23" i="55"/>
  <c r="K24" i="55"/>
  <c r="K27" i="55"/>
  <c r="K29" i="55"/>
  <c r="K30" i="55" s="1"/>
  <c r="K15" i="55" s="1"/>
  <c r="K16" i="55" s="1"/>
  <c r="BI21" i="19"/>
  <c r="N21" i="19"/>
  <c r="BH21" i="19"/>
  <c r="K28" i="56"/>
  <c r="K30" i="56"/>
  <c r="K34" i="56"/>
  <c r="K35" i="56" s="1"/>
  <c r="K20" i="56" s="1"/>
  <c r="K21" i="56" s="1"/>
  <c r="K32" i="56"/>
  <c r="K33" i="56"/>
  <c r="K29" i="56"/>
  <c r="K31" i="56"/>
  <c r="BH16" i="19"/>
  <c r="BI16" i="19"/>
  <c r="N16" i="19"/>
  <c r="J26" i="55"/>
  <c r="J29" i="55"/>
  <c r="J30" i="55" s="1"/>
  <c r="J15" i="55" s="1"/>
  <c r="J16" i="55" s="1"/>
  <c r="J25" i="55"/>
  <c r="G28" i="55"/>
  <c r="G27" i="55"/>
  <c r="T27" i="20"/>
  <c r="U8" i="20"/>
  <c r="T11" i="20"/>
  <c r="T26" i="20" s="1"/>
  <c r="AR26" i="19"/>
  <c r="I5" i="56"/>
  <c r="H40" i="56"/>
  <c r="T11" i="19"/>
  <c r="T26" i="19" s="1"/>
  <c r="U8" i="19"/>
  <c r="T27" i="19"/>
  <c r="U22" i="19"/>
  <c r="L5" i="57"/>
  <c r="K35" i="57"/>
  <c r="U13" i="21"/>
  <c r="G27" i="21"/>
  <c r="V20" i="20"/>
  <c r="W20" i="20"/>
  <c r="X20" i="20" s="1"/>
  <c r="Y20" i="20" s="1"/>
  <c r="BL20" i="20"/>
  <c r="K29" i="57"/>
  <c r="K30" i="57" s="1"/>
  <c r="K15" i="57" s="1"/>
  <c r="K16" i="57" s="1"/>
  <c r="K27" i="57"/>
  <c r="K24" i="57"/>
  <c r="K26" i="57"/>
  <c r="K25" i="57"/>
  <c r="Z24" i="20"/>
  <c r="AD24" i="20"/>
  <c r="BM24" i="20"/>
  <c r="AB24" i="20"/>
  <c r="AA24" i="20"/>
  <c r="AC24" i="20"/>
  <c r="N28" i="57"/>
  <c r="N29" i="57"/>
  <c r="N30" i="57" s="1"/>
  <c r="N15" i="57" s="1"/>
  <c r="N16" i="57" s="1"/>
  <c r="N27" i="57"/>
  <c r="N22" i="57"/>
  <c r="N24" i="57"/>
  <c r="N23" i="57"/>
  <c r="N25" i="57"/>
  <c r="N26" i="57"/>
  <c r="W24" i="19"/>
  <c r="X24" i="19" s="1"/>
  <c r="Y24" i="19" s="1"/>
  <c r="V24" i="19"/>
  <c r="BL24" i="19"/>
  <c r="AC24" i="22"/>
  <c r="AR26" i="21"/>
  <c r="Z15" i="22"/>
  <c r="G32" i="56"/>
  <c r="G33" i="56"/>
  <c r="AC19" i="20"/>
  <c r="AB19" i="20"/>
  <c r="BM19" i="20"/>
  <c r="AA19" i="20"/>
  <c r="AD19" i="20"/>
  <c r="Z19" i="20"/>
  <c r="AA14" i="22"/>
  <c r="AD14" i="22"/>
  <c r="Z14" i="22"/>
  <c r="BM14" i="22"/>
  <c r="AB14" i="22"/>
  <c r="AC14" i="22"/>
  <c r="AS16" i="19"/>
  <c r="AS26" i="19" s="1"/>
  <c r="AS27" i="19" s="1"/>
  <c r="U17" i="19"/>
  <c r="T21" i="19"/>
  <c r="U28" i="55"/>
  <c r="M29" i="56"/>
  <c r="M31" i="56"/>
  <c r="M27" i="56"/>
  <c r="M34" i="56"/>
  <c r="M35" i="56" s="1"/>
  <c r="M20" i="56" s="1"/>
  <c r="M21" i="56" s="1"/>
  <c r="M32" i="56"/>
  <c r="M33" i="56"/>
  <c r="M28" i="56"/>
  <c r="M30" i="56"/>
  <c r="AJ11" i="18"/>
  <c r="AO11" i="23" s="1"/>
  <c r="AE26" i="18"/>
  <c r="Z14" i="21"/>
  <c r="AA14" i="21"/>
  <c r="AC14" i="21"/>
  <c r="AS26" i="20"/>
  <c r="AS27" i="20" s="1"/>
  <c r="U25" i="22"/>
  <c r="W22" i="22"/>
  <c r="X22" i="22" s="1"/>
  <c r="Y22" i="22" s="1"/>
  <c r="V22" i="22"/>
  <c r="BL22" i="22"/>
  <c r="BL25" i="22" s="1"/>
  <c r="AR26" i="22"/>
  <c r="G16" i="18"/>
  <c r="G27" i="18"/>
  <c r="U12" i="18"/>
  <c r="AD15" i="20"/>
  <c r="AB15" i="20"/>
  <c r="AA15" i="20"/>
  <c r="BM15" i="20"/>
  <c r="AC15" i="20"/>
  <c r="Z15" i="20"/>
  <c r="AR27" i="21"/>
  <c r="G25" i="20"/>
  <c r="U22" i="20"/>
  <c r="G27" i="20"/>
  <c r="AD18" i="20"/>
  <c r="AB18" i="20"/>
  <c r="Z18" i="20"/>
  <c r="BK27" i="21"/>
  <c r="BK16" i="21"/>
  <c r="Q28" i="55"/>
  <c r="V9" i="21"/>
  <c r="W9" i="21"/>
  <c r="X9" i="21" s="1"/>
  <c r="Y9" i="21" s="1"/>
  <c r="BL9" i="21"/>
  <c r="T27" i="22"/>
  <c r="T11" i="22"/>
  <c r="T26" i="22" s="1"/>
  <c r="U8" i="22"/>
  <c r="H37" i="57"/>
  <c r="H36" i="57" s="1"/>
  <c r="H44" i="57"/>
  <c r="H43" i="57" s="1"/>
  <c r="AQ27" i="20"/>
  <c r="AR27" i="20" s="1"/>
  <c r="AR26" i="20"/>
  <c r="AS26" i="21"/>
  <c r="AS27" i="21" s="1"/>
  <c r="AA14" i="18"/>
  <c r="AD14" i="18"/>
  <c r="AB14" i="18"/>
  <c r="BM14" i="18"/>
  <c r="Z14" i="18"/>
  <c r="AC14" i="18"/>
  <c r="T16" i="21"/>
  <c r="U12" i="21"/>
  <c r="BM20" i="19"/>
  <c r="AD20" i="19"/>
  <c r="AC20" i="19"/>
  <c r="AB20" i="19"/>
  <c r="AA20" i="19"/>
  <c r="Z20" i="19"/>
  <c r="AS26" i="22"/>
  <c r="AS27" i="22" s="1"/>
  <c r="H11" i="21"/>
  <c r="H26" i="21" s="1"/>
  <c r="F26" i="21"/>
  <c r="BI16" i="20"/>
  <c r="N16" i="20"/>
  <c r="BH16" i="20"/>
  <c r="AO27" i="18"/>
  <c r="AR27" i="18" s="1"/>
  <c r="AR26" i="18"/>
  <c r="BL12" i="22"/>
  <c r="U16" i="22"/>
  <c r="W12" i="22"/>
  <c r="X12" i="22" s="1"/>
  <c r="Y12" i="22" s="1"/>
  <c r="V12" i="22"/>
  <c r="W9" i="18"/>
  <c r="X9" i="18" s="1"/>
  <c r="Y9" i="18" s="1"/>
  <c r="V9" i="18"/>
  <c r="BL9" i="18"/>
  <c r="M44" i="57"/>
  <c r="M43" i="57" s="1"/>
  <c r="M37" i="57"/>
  <c r="M36" i="57" s="1"/>
  <c r="Z23" i="21"/>
  <c r="BM23" i="21"/>
  <c r="AA23" i="21"/>
  <c r="Z19" i="18"/>
  <c r="I31" i="56"/>
  <c r="I32" i="56"/>
  <c r="BL13" i="20"/>
  <c r="W13" i="20"/>
  <c r="X13" i="20" s="1"/>
  <c r="Y13" i="20" s="1"/>
  <c r="V13" i="20"/>
  <c r="U12" i="20"/>
  <c r="T16" i="20"/>
  <c r="AC15" i="21" l="1"/>
  <c r="AA15" i="21"/>
  <c r="BM15" i="21"/>
  <c r="AB15" i="21"/>
  <c r="Z15" i="21"/>
  <c r="AA10" i="21"/>
  <c r="N22" i="55"/>
  <c r="N26" i="55"/>
  <c r="U21" i="20"/>
  <c r="W21" i="20" s="1"/>
  <c r="X21" i="20" s="1"/>
  <c r="Y21" i="20" s="1"/>
  <c r="X17" i="20"/>
  <c r="Y17" i="20" s="1"/>
  <c r="V17" i="20"/>
  <c r="AB14" i="20"/>
  <c r="Z19" i="21"/>
  <c r="AA19" i="21"/>
  <c r="AB24" i="18"/>
  <c r="AL24" i="18" s="1"/>
  <c r="AQ24" i="23" s="1"/>
  <c r="AN60" i="23" s="1"/>
  <c r="AD24" i="18"/>
  <c r="AB19" i="21"/>
  <c r="AB19" i="18"/>
  <c r="AN19" i="23" s="1"/>
  <c r="J5" i="55"/>
  <c r="I35" i="55"/>
  <c r="BM19" i="21"/>
  <c r="AA19" i="18"/>
  <c r="AD10" i="22"/>
  <c r="BD26" i="23"/>
  <c r="BL17" i="20"/>
  <c r="BL21" i="20" s="1"/>
  <c r="BM19" i="18"/>
  <c r="AC19" i="18"/>
  <c r="BM15" i="22"/>
  <c r="AA15" i="18"/>
  <c r="Z15" i="18"/>
  <c r="AB15" i="18"/>
  <c r="BM15" i="18"/>
  <c r="AC15" i="18"/>
  <c r="AD15" i="18"/>
  <c r="AC18" i="19"/>
  <c r="AD18" i="19"/>
  <c r="BM18" i="19"/>
  <c r="Z18" i="19"/>
  <c r="AB18" i="19"/>
  <c r="AS18" i="23" s="1"/>
  <c r="AA18" i="19"/>
  <c r="AR18" i="23" s="1"/>
  <c r="AA24" i="22"/>
  <c r="AK24" i="22" s="1"/>
  <c r="BJ24" i="23" s="1"/>
  <c r="AU60" i="23" s="1"/>
  <c r="AA23" i="22"/>
  <c r="AK23" i="22" s="1"/>
  <c r="BJ23" i="23" s="1"/>
  <c r="AU59" i="23" s="1"/>
  <c r="AA23" i="18"/>
  <c r="AK23" i="18" s="1"/>
  <c r="AP23" i="23" s="1"/>
  <c r="AM59" i="23" s="1"/>
  <c r="AD23" i="21"/>
  <c r="AA18" i="20"/>
  <c r="BM14" i="21"/>
  <c r="AB15" i="22"/>
  <c r="AL15" i="22" s="1"/>
  <c r="BK15" i="23" s="1"/>
  <c r="AV53" i="23" s="1"/>
  <c r="AB23" i="22"/>
  <c r="BH23" i="23" s="1"/>
  <c r="AD14" i="20"/>
  <c r="Z24" i="18"/>
  <c r="J46" i="57"/>
  <c r="J54" i="57" s="1"/>
  <c r="BM18" i="20"/>
  <c r="AB23" i="21"/>
  <c r="AB10" i="21"/>
  <c r="BC10" i="23" s="1"/>
  <c r="AD24" i="22"/>
  <c r="AA24" i="18"/>
  <c r="AK24" i="18" s="1"/>
  <c r="AP24" i="23" s="1"/>
  <c r="AM60" i="23" s="1"/>
  <c r="AE27" i="22"/>
  <c r="L27" i="57"/>
  <c r="L26" i="57"/>
  <c r="L25" i="57"/>
  <c r="L24" i="57"/>
  <c r="L29" i="57"/>
  <c r="L30" i="57" s="1"/>
  <c r="L15" i="57" s="1"/>
  <c r="L16" i="57" s="1"/>
  <c r="L23" i="57"/>
  <c r="W17" i="18"/>
  <c r="X17" i="18" s="1"/>
  <c r="Y17" i="18" s="1"/>
  <c r="U21" i="18"/>
  <c r="Z14" i="20"/>
  <c r="AC10" i="21"/>
  <c r="BM24" i="22"/>
  <c r="AC24" i="18"/>
  <c r="V17" i="18"/>
  <c r="M44" i="55"/>
  <c r="M43" i="55" s="1"/>
  <c r="M46" i="55" s="1"/>
  <c r="Z24" i="22"/>
  <c r="Z10" i="21"/>
  <c r="AS14" i="23"/>
  <c r="AC23" i="22"/>
  <c r="BL17" i="18"/>
  <c r="BL21" i="18" s="1"/>
  <c r="Z15" i="19"/>
  <c r="AD15" i="19"/>
  <c r="AA15" i="19"/>
  <c r="AC15" i="19"/>
  <c r="AB13" i="18"/>
  <c r="AC13" i="18"/>
  <c r="AD13" i="18"/>
  <c r="Z13" i="18"/>
  <c r="BM13" i="18"/>
  <c r="AA13" i="18"/>
  <c r="AC23" i="19"/>
  <c r="AD23" i="19"/>
  <c r="N23" i="55"/>
  <c r="Z23" i="18"/>
  <c r="AC10" i="22"/>
  <c r="J56" i="56"/>
  <c r="N27" i="55"/>
  <c r="AB20" i="22"/>
  <c r="N29" i="55"/>
  <c r="N30" i="55" s="1"/>
  <c r="N15" i="55" s="1"/>
  <c r="N16" i="55" s="1"/>
  <c r="N44" i="55" s="1"/>
  <c r="N43" i="55" s="1"/>
  <c r="M46" i="57"/>
  <c r="AB10" i="22"/>
  <c r="BH10" i="23" s="1"/>
  <c r="N25" i="55"/>
  <c r="AC13" i="19"/>
  <c r="Z13" i="19"/>
  <c r="AB13" i="19"/>
  <c r="BM13" i="19"/>
  <c r="AD13" i="19"/>
  <c r="AA13" i="19"/>
  <c r="AB9" i="22"/>
  <c r="BH9" i="23" s="1"/>
  <c r="AA9" i="22"/>
  <c r="AK9" i="22" s="1"/>
  <c r="BJ9" i="23" s="1"/>
  <c r="AU48" i="23" s="1"/>
  <c r="BM9" i="22"/>
  <c r="Z9" i="22"/>
  <c r="AD9" i="22"/>
  <c r="AC9" i="22"/>
  <c r="AA19" i="19"/>
  <c r="AD19" i="19"/>
  <c r="AB19" i="19"/>
  <c r="AC19" i="19"/>
  <c r="BM19" i="19"/>
  <c r="Z19" i="19"/>
  <c r="AD20" i="21"/>
  <c r="Z20" i="21"/>
  <c r="BM20" i="21"/>
  <c r="AA20" i="21"/>
  <c r="AB20" i="21"/>
  <c r="AC20" i="21"/>
  <c r="Z23" i="20"/>
  <c r="AA23" i="20"/>
  <c r="AD23" i="20"/>
  <c r="AC23" i="20"/>
  <c r="BM23" i="20"/>
  <c r="AB23" i="20"/>
  <c r="AA24" i="21"/>
  <c r="BB24" i="23" s="1"/>
  <c r="BM24" i="21"/>
  <c r="AD24" i="21"/>
  <c r="AB24" i="21"/>
  <c r="BC24" i="23" s="1"/>
  <c r="Z24" i="21"/>
  <c r="AC24" i="21"/>
  <c r="AK14" i="19"/>
  <c r="AU14" i="23" s="1"/>
  <c r="AO52" i="23" s="1"/>
  <c r="AR14" i="23"/>
  <c r="BM18" i="21"/>
  <c r="AB18" i="21"/>
  <c r="Z18" i="21"/>
  <c r="AA18" i="21"/>
  <c r="AD18" i="21"/>
  <c r="AC18" i="21"/>
  <c r="AK15" i="21"/>
  <c r="BE15" i="23" s="1"/>
  <c r="AS53" i="23" s="1"/>
  <c r="BB15" i="23"/>
  <c r="BM23" i="19"/>
  <c r="AC20" i="22"/>
  <c r="F33" i="56"/>
  <c r="G34" i="56" s="1"/>
  <c r="G35" i="56" s="1"/>
  <c r="G20" i="56" s="1"/>
  <c r="G21" i="56" s="1"/>
  <c r="G42" i="56" s="1"/>
  <c r="G41" i="56" s="1"/>
  <c r="F34" i="56"/>
  <c r="F35" i="56" s="1"/>
  <c r="F20" i="56" s="1"/>
  <c r="AD9" i="20"/>
  <c r="Z9" i="20"/>
  <c r="BM9" i="20"/>
  <c r="AC9" i="20"/>
  <c r="AB9" i="20"/>
  <c r="AA9" i="20"/>
  <c r="AA15" i="22"/>
  <c r="BG15" i="23" s="1"/>
  <c r="AC20" i="18"/>
  <c r="BM14" i="20"/>
  <c r="BL17" i="21"/>
  <c r="BL21" i="21" s="1"/>
  <c r="U21" i="21"/>
  <c r="W17" i="21"/>
  <c r="X17" i="21" s="1"/>
  <c r="Y17" i="21" s="1"/>
  <c r="V17" i="21"/>
  <c r="AC19" i="21"/>
  <c r="AB23" i="19"/>
  <c r="AS23" i="23" s="1"/>
  <c r="BM15" i="19"/>
  <c r="BM20" i="22"/>
  <c r="AB14" i="21"/>
  <c r="AL14" i="21" s="1"/>
  <c r="BF14" i="23" s="1"/>
  <c r="AT52" i="23" s="1"/>
  <c r="AC15" i="22"/>
  <c r="AB20" i="18"/>
  <c r="AL20" i="18" s="1"/>
  <c r="AQ20" i="23" s="1"/>
  <c r="AN57" i="23" s="1"/>
  <c r="AB23" i="18"/>
  <c r="AL23" i="18" s="1"/>
  <c r="AQ23" i="23" s="1"/>
  <c r="AN59" i="23" s="1"/>
  <c r="AC14" i="20"/>
  <c r="W17" i="22"/>
  <c r="X17" i="22" s="1"/>
  <c r="Y17" i="22" s="1"/>
  <c r="V17" i="22"/>
  <c r="BL17" i="22"/>
  <c r="BL21" i="22" s="1"/>
  <c r="U21" i="22"/>
  <c r="W25" i="18"/>
  <c r="X25" i="18" s="1"/>
  <c r="Y25" i="18" s="1"/>
  <c r="V25" i="18"/>
  <c r="Z19" i="22"/>
  <c r="AB19" i="22"/>
  <c r="AA19" i="22"/>
  <c r="BM19" i="22"/>
  <c r="AC19" i="22"/>
  <c r="AD19" i="22"/>
  <c r="V22" i="21"/>
  <c r="U25" i="21"/>
  <c r="BL22" i="21"/>
  <c r="BL25" i="21" s="1"/>
  <c r="W22" i="21"/>
  <c r="X22" i="21" s="1"/>
  <c r="Y22" i="21" s="1"/>
  <c r="AJ27" i="19"/>
  <c r="AT27" i="23" s="1"/>
  <c r="AT26" i="23"/>
  <c r="BI26" i="23"/>
  <c r="AJ27" i="22"/>
  <c r="BI27" i="23" s="1"/>
  <c r="AA23" i="19"/>
  <c r="AR23" i="23" s="1"/>
  <c r="AB15" i="19"/>
  <c r="AS15" i="23" s="1"/>
  <c r="AD20" i="22"/>
  <c r="BM10" i="21"/>
  <c r="BM20" i="18"/>
  <c r="AD23" i="18"/>
  <c r="AN15" i="23"/>
  <c r="AL15" i="18"/>
  <c r="AQ15" i="23" s="1"/>
  <c r="AN53" i="23" s="1"/>
  <c r="AD22" i="18"/>
  <c r="Z22" i="18"/>
  <c r="AC22" i="18"/>
  <c r="AB22" i="18"/>
  <c r="AA22" i="18"/>
  <c r="BM22" i="18"/>
  <c r="BM25" i="18" s="1"/>
  <c r="AC10" i="19"/>
  <c r="BM10" i="19"/>
  <c r="Z10" i="19"/>
  <c r="AA10" i="19"/>
  <c r="AD10" i="19"/>
  <c r="AB10" i="19"/>
  <c r="AC10" i="20"/>
  <c r="AA10" i="20"/>
  <c r="Z10" i="20"/>
  <c r="BM10" i="20"/>
  <c r="AB10" i="20"/>
  <c r="AD10" i="20"/>
  <c r="V12" i="19"/>
  <c r="BL12" i="19"/>
  <c r="W12" i="19"/>
  <c r="X12" i="19" s="1"/>
  <c r="Y12" i="19" s="1"/>
  <c r="U16" i="19"/>
  <c r="AL15" i="21"/>
  <c r="BF15" i="23" s="1"/>
  <c r="AT53" i="23" s="1"/>
  <c r="BC15" i="23"/>
  <c r="Z23" i="19"/>
  <c r="Z20" i="22"/>
  <c r="AD20" i="18"/>
  <c r="Z23" i="22"/>
  <c r="AC23" i="18"/>
  <c r="O27" i="55"/>
  <c r="O23" i="55"/>
  <c r="O29" i="55"/>
  <c r="O30" i="55" s="1"/>
  <c r="O15" i="55" s="1"/>
  <c r="O16" i="55" s="1"/>
  <c r="O25" i="55"/>
  <c r="O22" i="55"/>
  <c r="O24" i="55"/>
  <c r="O26" i="55"/>
  <c r="AB18" i="22"/>
  <c r="BM18" i="22"/>
  <c r="AD18" i="22"/>
  <c r="AA18" i="22"/>
  <c r="AC18" i="22"/>
  <c r="Z18" i="22"/>
  <c r="AB13" i="22"/>
  <c r="Z13" i="22"/>
  <c r="AC13" i="22"/>
  <c r="BM13" i="22"/>
  <c r="AD13" i="22"/>
  <c r="AA13" i="22"/>
  <c r="AA18" i="18"/>
  <c r="AD18" i="18"/>
  <c r="AB18" i="18"/>
  <c r="AC18" i="18"/>
  <c r="Z18" i="18"/>
  <c r="BM18" i="18"/>
  <c r="V21" i="20"/>
  <c r="W8" i="18"/>
  <c r="X8" i="18" s="1"/>
  <c r="Y8" i="18" s="1"/>
  <c r="BL8" i="18"/>
  <c r="BL11" i="18" s="1"/>
  <c r="BL26" i="18" s="1"/>
  <c r="V8" i="18"/>
  <c r="U11" i="18"/>
  <c r="AC9" i="18"/>
  <c r="AD9" i="18"/>
  <c r="BM9" i="18"/>
  <c r="AB9" i="18"/>
  <c r="AA9" i="18"/>
  <c r="Z9" i="18"/>
  <c r="BM24" i="19"/>
  <c r="Z24" i="19"/>
  <c r="AA24" i="19"/>
  <c r="AB24" i="19"/>
  <c r="AD24" i="19"/>
  <c r="AC24" i="19"/>
  <c r="AA13" i="20"/>
  <c r="AC13" i="20"/>
  <c r="BM13" i="20"/>
  <c r="AD13" i="20"/>
  <c r="Z13" i="20"/>
  <c r="AB13" i="20"/>
  <c r="AL19" i="18"/>
  <c r="AQ19" i="23" s="1"/>
  <c r="AN56" i="23" s="1"/>
  <c r="N44" i="57"/>
  <c r="N43" i="57" s="1"/>
  <c r="N37" i="57"/>
  <c r="N36" i="57" s="1"/>
  <c r="AW15" i="23"/>
  <c r="AK15" i="20"/>
  <c r="AZ15" i="23" s="1"/>
  <c r="AQ53" i="23" s="1"/>
  <c r="H34" i="56"/>
  <c r="H35" i="56" s="1"/>
  <c r="H20" i="56" s="1"/>
  <c r="H21" i="56" s="1"/>
  <c r="H32" i="56"/>
  <c r="L35" i="57"/>
  <c r="M5" i="57"/>
  <c r="I44" i="55"/>
  <c r="I43" i="55" s="1"/>
  <c r="I37" i="55"/>
  <c r="I36" i="55" s="1"/>
  <c r="AK14" i="20"/>
  <c r="AZ14" i="23" s="1"/>
  <c r="AQ52" i="23" s="1"/>
  <c r="AW14" i="23"/>
  <c r="AL20" i="22"/>
  <c r="BK20" i="23" s="1"/>
  <c r="AV57" i="23" s="1"/>
  <c r="BH20" i="23"/>
  <c r="AK14" i="22"/>
  <c r="BJ14" i="23" s="1"/>
  <c r="AU52" i="23" s="1"/>
  <c r="BG14" i="23"/>
  <c r="W8" i="20"/>
  <c r="BL8" i="20"/>
  <c r="BL11" i="20" s="1"/>
  <c r="BL26" i="20" s="1"/>
  <c r="V8" i="20"/>
  <c r="U27" i="20"/>
  <c r="U11" i="20"/>
  <c r="AW19" i="23"/>
  <c r="AK19" i="20"/>
  <c r="AZ19" i="23" s="1"/>
  <c r="AQ56" i="23" s="1"/>
  <c r="D14" i="55"/>
  <c r="F21" i="55"/>
  <c r="BG23" i="23"/>
  <c r="AK19" i="21"/>
  <c r="BE19" i="23" s="1"/>
  <c r="AS56" i="23" s="1"/>
  <c r="BB19" i="23"/>
  <c r="BB23" i="23"/>
  <c r="AK23" i="21"/>
  <c r="BE23" i="23" s="1"/>
  <c r="AS59" i="23" s="1"/>
  <c r="BL27" i="22"/>
  <c r="BL16" i="22"/>
  <c r="AK20" i="19"/>
  <c r="AU20" i="23" s="1"/>
  <c r="AO57" i="23" s="1"/>
  <c r="AR20" i="23"/>
  <c r="V12" i="18"/>
  <c r="BL12" i="18"/>
  <c r="U16" i="18"/>
  <c r="W12" i="18"/>
  <c r="U27" i="18"/>
  <c r="AK14" i="21"/>
  <c r="BE14" i="23" s="1"/>
  <c r="AS52" i="23" s="1"/>
  <c r="BB14" i="23"/>
  <c r="BB10" i="23"/>
  <c r="AK10" i="21"/>
  <c r="BE10" i="23" s="1"/>
  <c r="AS49" i="23" s="1"/>
  <c r="BL17" i="19"/>
  <c r="BL21" i="19" s="1"/>
  <c r="U21" i="19"/>
  <c r="W17" i="19"/>
  <c r="X17" i="19" s="1"/>
  <c r="Y17" i="19" s="1"/>
  <c r="V17" i="19"/>
  <c r="BL22" i="19"/>
  <c r="BL25" i="19" s="1"/>
  <c r="W22" i="19"/>
  <c r="X22" i="19" s="1"/>
  <c r="Y22" i="19" s="1"/>
  <c r="V22" i="19"/>
  <c r="U25" i="19"/>
  <c r="I37" i="57"/>
  <c r="I36" i="57" s="1"/>
  <c r="I44" i="57"/>
  <c r="I43" i="57" s="1"/>
  <c r="AE27" i="18"/>
  <c r="AJ26" i="18"/>
  <c r="AM19" i="23"/>
  <c r="AK19" i="18"/>
  <c r="AP19" i="23" s="1"/>
  <c r="AM56" i="23" s="1"/>
  <c r="AX15" i="23"/>
  <c r="AL15" i="20"/>
  <c r="BA15" i="23" s="1"/>
  <c r="AR53" i="23" s="1"/>
  <c r="AK18" i="19"/>
  <c r="AU18" i="23" s="1"/>
  <c r="AO55" i="23" s="1"/>
  <c r="BM20" i="20"/>
  <c r="Z20" i="20"/>
  <c r="AB20" i="20"/>
  <c r="AD20" i="20"/>
  <c r="AA20" i="20"/>
  <c r="AC20" i="20"/>
  <c r="K44" i="55"/>
  <c r="K43" i="55" s="1"/>
  <c r="K37" i="55"/>
  <c r="K36" i="55" s="1"/>
  <c r="Z9" i="19"/>
  <c r="AB9" i="19"/>
  <c r="AA9" i="19"/>
  <c r="AC9" i="19"/>
  <c r="AD9" i="19"/>
  <c r="BM9" i="19"/>
  <c r="AL20" i="19"/>
  <c r="AV20" i="23" s="1"/>
  <c r="AP57" i="23" s="1"/>
  <c r="AS20" i="23"/>
  <c r="W8" i="22"/>
  <c r="W27" i="22" s="1"/>
  <c r="U11" i="22"/>
  <c r="V8" i="22"/>
  <c r="U27" i="22"/>
  <c r="BL8" i="22"/>
  <c r="BL11" i="22" s="1"/>
  <c r="BL26" i="22" s="1"/>
  <c r="AX18" i="23"/>
  <c r="AL18" i="20"/>
  <c r="BA18" i="23" s="1"/>
  <c r="AR55" i="23" s="1"/>
  <c r="AA22" i="22"/>
  <c r="AB22" i="22"/>
  <c r="AD22" i="22"/>
  <c r="Z22" i="22"/>
  <c r="AC22" i="22"/>
  <c r="BM22" i="22"/>
  <c r="BM25" i="22" s="1"/>
  <c r="AX19" i="23"/>
  <c r="AL19" i="20"/>
  <c r="BA19" i="23" s="1"/>
  <c r="AR56" i="23" s="1"/>
  <c r="AW24" i="23"/>
  <c r="AK24" i="20"/>
  <c r="AZ24" i="23" s="1"/>
  <c r="AQ60" i="23" s="1"/>
  <c r="H27" i="55"/>
  <c r="H29" i="55"/>
  <c r="H30" i="55" s="1"/>
  <c r="H15" i="55" s="1"/>
  <c r="H16" i="55" s="1"/>
  <c r="L32" i="56"/>
  <c r="L31" i="56"/>
  <c r="L28" i="56"/>
  <c r="L29" i="56"/>
  <c r="L34" i="56"/>
  <c r="L35" i="56" s="1"/>
  <c r="L20" i="56" s="1"/>
  <c r="L21" i="56" s="1"/>
  <c r="L30" i="56"/>
  <c r="AM23" i="23"/>
  <c r="AX14" i="23"/>
  <c r="AL14" i="20"/>
  <c r="BA14" i="23" s="1"/>
  <c r="AR52" i="23" s="1"/>
  <c r="AN24" i="23"/>
  <c r="AL14" i="18"/>
  <c r="AQ14" i="23" s="1"/>
  <c r="AN52" i="23" s="1"/>
  <c r="AN14" i="23"/>
  <c r="BH24" i="23"/>
  <c r="AL24" i="22"/>
  <c r="BK24" i="23" s="1"/>
  <c r="AV60" i="23" s="1"/>
  <c r="V11" i="21"/>
  <c r="W11" i="21"/>
  <c r="X11" i="21" s="1"/>
  <c r="Y11" i="21" s="1"/>
  <c r="U26" i="21"/>
  <c r="K37" i="57"/>
  <c r="K36" i="57" s="1"/>
  <c r="K44" i="57"/>
  <c r="K43" i="57" s="1"/>
  <c r="I40" i="56"/>
  <c r="J5" i="56"/>
  <c r="AM14" i="23"/>
  <c r="AK14" i="18"/>
  <c r="AP14" i="23" s="1"/>
  <c r="AM52" i="23" s="1"/>
  <c r="BG24" i="23"/>
  <c r="J37" i="55"/>
  <c r="J36" i="55" s="1"/>
  <c r="J44" i="55"/>
  <c r="J43" i="55" s="1"/>
  <c r="BC19" i="23"/>
  <c r="AL19" i="21"/>
  <c r="BF19" i="23" s="1"/>
  <c r="AT56" i="23" s="1"/>
  <c r="W12" i="21"/>
  <c r="V12" i="21"/>
  <c r="U16" i="21"/>
  <c r="BL12" i="21"/>
  <c r="W22" i="20"/>
  <c r="X22" i="20" s="1"/>
  <c r="Y22" i="20" s="1"/>
  <c r="BL22" i="20"/>
  <c r="BL25" i="20" s="1"/>
  <c r="U25" i="20"/>
  <c r="V22" i="20"/>
  <c r="Y8" i="21"/>
  <c r="AK18" i="20"/>
  <c r="AZ18" i="23" s="1"/>
  <c r="AQ55" i="23" s="1"/>
  <c r="AW18" i="23"/>
  <c r="V25" i="22"/>
  <c r="W25" i="22"/>
  <c r="X25" i="22" s="1"/>
  <c r="Y25" i="22" s="1"/>
  <c r="M54" i="56"/>
  <c r="M53" i="56" s="1"/>
  <c r="M42" i="56"/>
  <c r="M41" i="56" s="1"/>
  <c r="AL14" i="22"/>
  <c r="BK14" i="23" s="1"/>
  <c r="AV52" i="23" s="1"/>
  <c r="BH14" i="23"/>
  <c r="O29" i="57"/>
  <c r="O30" i="57" s="1"/>
  <c r="O15" i="57" s="1"/>
  <c r="O16" i="57" s="1"/>
  <c r="O22" i="57"/>
  <c r="O23" i="57"/>
  <c r="O24" i="57"/>
  <c r="O26" i="57"/>
  <c r="O27" i="57"/>
  <c r="O25" i="57"/>
  <c r="AL24" i="20"/>
  <c r="BA24" i="23" s="1"/>
  <c r="AR60" i="23" s="1"/>
  <c r="AX24" i="23"/>
  <c r="W8" i="19"/>
  <c r="X8" i="19" s="1"/>
  <c r="V8" i="19"/>
  <c r="U11" i="19"/>
  <c r="BL8" i="19"/>
  <c r="BL11" i="19" s="1"/>
  <c r="BL26" i="19" s="1"/>
  <c r="U27" i="19"/>
  <c r="L26" i="55"/>
  <c r="L25" i="55"/>
  <c r="L24" i="55"/>
  <c r="L29" i="55"/>
  <c r="L30" i="55" s="1"/>
  <c r="L15" i="55" s="1"/>
  <c r="L16" i="55" s="1"/>
  <c r="L23" i="55"/>
  <c r="L27" i="55"/>
  <c r="AM20" i="23"/>
  <c r="AK20" i="18"/>
  <c r="AP20" i="23" s="1"/>
  <c r="AM57" i="23" s="1"/>
  <c r="U27" i="21"/>
  <c r="F29" i="57"/>
  <c r="F30" i="57" s="1"/>
  <c r="F15" i="57" s="1"/>
  <c r="F28" i="57"/>
  <c r="G29" i="57" s="1"/>
  <c r="G30" i="57" s="1"/>
  <c r="G15" i="57" s="1"/>
  <c r="G16" i="57" s="1"/>
  <c r="BC23" i="23"/>
  <c r="AL23" i="21"/>
  <c r="BF23" i="23" s="1"/>
  <c r="AT59" i="23" s="1"/>
  <c r="AR15" i="23"/>
  <c r="AK15" i="19"/>
  <c r="AU15" i="23" s="1"/>
  <c r="AO53" i="23" s="1"/>
  <c r="AC9" i="21"/>
  <c r="Z9" i="21"/>
  <c r="BM9" i="21"/>
  <c r="AA9" i="21"/>
  <c r="AB9" i="21"/>
  <c r="AD9" i="21"/>
  <c r="AB12" i="22"/>
  <c r="AC12" i="22"/>
  <c r="Z12" i="22"/>
  <c r="AD12" i="22"/>
  <c r="BM12" i="22"/>
  <c r="AA12" i="22"/>
  <c r="H46" i="57"/>
  <c r="BG20" i="23"/>
  <c r="AK20" i="22"/>
  <c r="BJ20" i="23" s="1"/>
  <c r="AU57" i="23" s="1"/>
  <c r="I56" i="56"/>
  <c r="BG10" i="23"/>
  <c r="AK10" i="22"/>
  <c r="BJ10" i="23" s="1"/>
  <c r="AU49" i="23" s="1"/>
  <c r="W16" i="22"/>
  <c r="X16" i="22" s="1"/>
  <c r="Y16" i="22" s="1"/>
  <c r="V16" i="22"/>
  <c r="K54" i="56"/>
  <c r="K53" i="56" s="1"/>
  <c r="K42" i="56"/>
  <c r="K41" i="56" s="1"/>
  <c r="BL12" i="20"/>
  <c r="V12" i="20"/>
  <c r="U16" i="20"/>
  <c r="W12" i="20"/>
  <c r="X12" i="20" s="1"/>
  <c r="Y12" i="20" s="1"/>
  <c r="AL15" i="19"/>
  <c r="AV15" i="23" s="1"/>
  <c r="AP53" i="23" s="1"/>
  <c r="N29" i="56"/>
  <c r="N28" i="56"/>
  <c r="N31" i="56"/>
  <c r="N27" i="56"/>
  <c r="N32" i="56"/>
  <c r="N30" i="56"/>
  <c r="N34" i="56"/>
  <c r="N35" i="56" s="1"/>
  <c r="N20" i="56" s="1"/>
  <c r="N21" i="56" s="1"/>
  <c r="BL13" i="21"/>
  <c r="V13" i="21"/>
  <c r="W13" i="21"/>
  <c r="X13" i="21" s="1"/>
  <c r="Y13" i="21" s="1"/>
  <c r="AD10" i="18"/>
  <c r="BM10" i="18"/>
  <c r="AC10" i="18"/>
  <c r="AA10" i="18"/>
  <c r="Z10" i="18"/>
  <c r="AB10" i="18"/>
  <c r="W27" i="18" l="1"/>
  <c r="AL10" i="21"/>
  <c r="BF10" i="23" s="1"/>
  <c r="AT49" i="23" s="1"/>
  <c r="N46" i="57"/>
  <c r="AL18" i="19"/>
  <c r="AV18" i="23" s="1"/>
  <c r="AP55" i="23" s="1"/>
  <c r="AA17" i="20"/>
  <c r="BM17" i="20"/>
  <c r="BM21" i="20" s="1"/>
  <c r="AC17" i="20"/>
  <c r="AD17" i="20"/>
  <c r="Z17" i="20"/>
  <c r="AB17" i="20"/>
  <c r="X12" i="18"/>
  <c r="Y12" i="18" s="1"/>
  <c r="N37" i="55"/>
  <c r="N36" i="55" s="1"/>
  <c r="N46" i="55" s="1"/>
  <c r="AK15" i="22"/>
  <c r="BJ15" i="23" s="1"/>
  <c r="AU53" i="23" s="1"/>
  <c r="AL23" i="22"/>
  <c r="BK23" i="23" s="1"/>
  <c r="AV59" i="23" s="1"/>
  <c r="K5" i="55"/>
  <c r="J35" i="55"/>
  <c r="BH15" i="23"/>
  <c r="G54" i="56"/>
  <c r="G53" i="56" s="1"/>
  <c r="AN23" i="23"/>
  <c r="W21" i="18"/>
  <c r="X21" i="18" s="1"/>
  <c r="Y21" i="18" s="1"/>
  <c r="V21" i="18"/>
  <c r="AC17" i="18"/>
  <c r="AA17" i="18"/>
  <c r="AD17" i="18"/>
  <c r="AB17" i="18"/>
  <c r="BM17" i="18"/>
  <c r="BM21" i="18" s="1"/>
  <c r="Z17" i="18"/>
  <c r="AM24" i="23"/>
  <c r="J59" i="57"/>
  <c r="J49" i="57"/>
  <c r="L37" i="57"/>
  <c r="L36" i="57" s="1"/>
  <c r="L44" i="57"/>
  <c r="L43" i="57" s="1"/>
  <c r="M56" i="56"/>
  <c r="K46" i="55"/>
  <c r="AK15" i="18"/>
  <c r="AP15" i="23" s="1"/>
  <c r="AM53" i="23" s="1"/>
  <c r="AM15" i="23"/>
  <c r="AL10" i="22"/>
  <c r="BK10" i="23" s="1"/>
  <c r="AV49" i="23" s="1"/>
  <c r="AL24" i="21"/>
  <c r="BF24" i="23" s="1"/>
  <c r="AT60" i="23" s="1"/>
  <c r="AL23" i="19"/>
  <c r="AV23" i="23" s="1"/>
  <c r="AP59" i="23" s="1"/>
  <c r="AK23" i="19"/>
  <c r="AU23" i="23" s="1"/>
  <c r="AO59" i="23" s="1"/>
  <c r="AM13" i="23"/>
  <c r="AK13" i="18"/>
  <c r="AP13" i="23" s="1"/>
  <c r="AM51" i="23" s="1"/>
  <c r="AL13" i="18"/>
  <c r="AQ13" i="23" s="1"/>
  <c r="AN51" i="23" s="1"/>
  <c r="AN13" i="23"/>
  <c r="W27" i="20"/>
  <c r="Z8" i="18"/>
  <c r="BM8" i="18"/>
  <c r="BM11" i="18" s="1"/>
  <c r="BM26" i="18" s="1"/>
  <c r="AB8" i="18"/>
  <c r="AL8" i="18" s="1"/>
  <c r="AQ8" i="23" s="1"/>
  <c r="AN47" i="23" s="1"/>
  <c r="AD8" i="18"/>
  <c r="AC8" i="18"/>
  <c r="AA8" i="18"/>
  <c r="AM8" i="23" s="1"/>
  <c r="AB12" i="19"/>
  <c r="AC12" i="19"/>
  <c r="Z12" i="19"/>
  <c r="AA12" i="19"/>
  <c r="AD12" i="19"/>
  <c r="BM12" i="19"/>
  <c r="AD25" i="18"/>
  <c r="Z25" i="18"/>
  <c r="AA25" i="18"/>
  <c r="AB25" i="18"/>
  <c r="AC25" i="18"/>
  <c r="AC17" i="21"/>
  <c r="Z17" i="21"/>
  <c r="BM17" i="21"/>
  <c r="BM21" i="21" s="1"/>
  <c r="AB17" i="21"/>
  <c r="AD17" i="21"/>
  <c r="AA17" i="21"/>
  <c r="AX9" i="23"/>
  <c r="AL9" i="20"/>
  <c r="BA9" i="23" s="1"/>
  <c r="AR48" i="23" s="1"/>
  <c r="AL19" i="19"/>
  <c r="AV19" i="23" s="1"/>
  <c r="AP56" i="23" s="1"/>
  <c r="AS19" i="23"/>
  <c r="AN20" i="23"/>
  <c r="AK20" i="21"/>
  <c r="BE20" i="23" s="1"/>
  <c r="AS57" i="23" s="1"/>
  <c r="BB20" i="23"/>
  <c r="AK18" i="18"/>
  <c r="AP18" i="23" s="1"/>
  <c r="AM55" i="23" s="1"/>
  <c r="AM18" i="23"/>
  <c r="AK19" i="19"/>
  <c r="AU19" i="23" s="1"/>
  <c r="AO56" i="23" s="1"/>
  <c r="AR19" i="23"/>
  <c r="V11" i="18"/>
  <c r="U26" i="18"/>
  <c r="W11" i="18"/>
  <c r="X11" i="18" s="1"/>
  <c r="Y11" i="18" s="1"/>
  <c r="I46" i="57"/>
  <c r="I54" i="57" s="1"/>
  <c r="AN18" i="23"/>
  <c r="AL18" i="18"/>
  <c r="AQ18" i="23" s="1"/>
  <c r="AN55" i="23" s="1"/>
  <c r="BH13" i="23"/>
  <c r="AL13" i="22"/>
  <c r="BK13" i="23" s="1"/>
  <c r="AV51" i="23" s="1"/>
  <c r="BL27" i="19"/>
  <c r="BL16" i="19"/>
  <c r="W21" i="22"/>
  <c r="X21" i="22" s="1"/>
  <c r="Y21" i="22" s="1"/>
  <c r="V21" i="22"/>
  <c r="AL20" i="21"/>
  <c r="BF20" i="23" s="1"/>
  <c r="AT57" i="23" s="1"/>
  <c r="BC20" i="23"/>
  <c r="P29" i="55"/>
  <c r="P30" i="55" s="1"/>
  <c r="P15" i="55" s="1"/>
  <c r="P16" i="55" s="1"/>
  <c r="P25" i="55"/>
  <c r="P27" i="55"/>
  <c r="P24" i="55"/>
  <c r="P22" i="55"/>
  <c r="P26" i="55"/>
  <c r="P23" i="55"/>
  <c r="AA17" i="22"/>
  <c r="AB17" i="22"/>
  <c r="Z17" i="22"/>
  <c r="AD17" i="22"/>
  <c r="BM17" i="22"/>
  <c r="BM21" i="22" s="1"/>
  <c r="AC17" i="22"/>
  <c r="AL23" i="20"/>
  <c r="BA23" i="23" s="1"/>
  <c r="AR59" i="23" s="1"/>
  <c r="AX23" i="23"/>
  <c r="AM22" i="23"/>
  <c r="AK22" i="18"/>
  <c r="AP22" i="23" s="1"/>
  <c r="AM58" i="23" s="1"/>
  <c r="BG19" i="23"/>
  <c r="AK19" i="22"/>
  <c r="BJ19" i="23" s="1"/>
  <c r="AU56" i="23" s="1"/>
  <c r="V21" i="21"/>
  <c r="W21" i="21"/>
  <c r="X21" i="21" s="1"/>
  <c r="Y21" i="21" s="1"/>
  <c r="BG9" i="23"/>
  <c r="AL9" i="22"/>
  <c r="BK9" i="23" s="1"/>
  <c r="AV48" i="23" s="1"/>
  <c r="X8" i="22"/>
  <c r="X27" i="22" s="1"/>
  <c r="AK24" i="21"/>
  <c r="BE24" i="23" s="1"/>
  <c r="AS60" i="23" s="1"/>
  <c r="BG13" i="23"/>
  <c r="AK13" i="22"/>
  <c r="BJ13" i="23" s="1"/>
  <c r="AU51" i="23" s="1"/>
  <c r="BG18" i="23"/>
  <c r="AK18" i="22"/>
  <c r="BJ18" i="23" s="1"/>
  <c r="AU55" i="23" s="1"/>
  <c r="O37" i="55"/>
  <c r="O36" i="55" s="1"/>
  <c r="O44" i="55"/>
  <c r="O43" i="55" s="1"/>
  <c r="AL10" i="19"/>
  <c r="AV10" i="23" s="1"/>
  <c r="AP49" i="23" s="1"/>
  <c r="AS10" i="23"/>
  <c r="AN22" i="23"/>
  <c r="AL22" i="18"/>
  <c r="AQ22" i="23" s="1"/>
  <c r="AN58" i="23" s="1"/>
  <c r="AB22" i="21"/>
  <c r="AC22" i="21"/>
  <c r="Z22" i="21"/>
  <c r="AD22" i="21"/>
  <c r="BM22" i="21"/>
  <c r="BM25" i="21" s="1"/>
  <c r="AA22" i="21"/>
  <c r="BH19" i="23"/>
  <c r="AL19" i="22"/>
  <c r="BK19" i="23" s="1"/>
  <c r="AV56" i="23" s="1"/>
  <c r="K46" i="57"/>
  <c r="K49" i="57" s="1"/>
  <c r="V27" i="18"/>
  <c r="AD21" i="20"/>
  <c r="AA21" i="20"/>
  <c r="AB21" i="20"/>
  <c r="AC21" i="20"/>
  <c r="Z21" i="20"/>
  <c r="AX10" i="23"/>
  <c r="AL10" i="20"/>
  <c r="BA10" i="23" s="1"/>
  <c r="AR49" i="23" s="1"/>
  <c r="AS13" i="23"/>
  <c r="AL13" i="19"/>
  <c r="AV13" i="23" s="1"/>
  <c r="AP51" i="23" s="1"/>
  <c r="AW10" i="23"/>
  <c r="AK10" i="20"/>
  <c r="AZ10" i="23" s="1"/>
  <c r="AQ49" i="23" s="1"/>
  <c r="AK9" i="20"/>
  <c r="AZ9" i="23" s="1"/>
  <c r="AQ48" i="23" s="1"/>
  <c r="AW9" i="23"/>
  <c r="BC18" i="23"/>
  <c r="AL18" i="21"/>
  <c r="BF18" i="23" s="1"/>
  <c r="AT55" i="23" s="1"/>
  <c r="AK13" i="19"/>
  <c r="AU13" i="23" s="1"/>
  <c r="AO51" i="23" s="1"/>
  <c r="AR13" i="23"/>
  <c r="W27" i="19"/>
  <c r="BC14" i="23"/>
  <c r="V27" i="21"/>
  <c r="V16" i="19"/>
  <c r="W16" i="19"/>
  <c r="X16" i="19" s="1"/>
  <c r="Y16" i="19" s="1"/>
  <c r="AK10" i="19"/>
  <c r="AU10" i="23" s="1"/>
  <c r="AO49" i="23" s="1"/>
  <c r="AR10" i="23"/>
  <c r="V25" i="21"/>
  <c r="W25" i="21"/>
  <c r="X25" i="21" s="1"/>
  <c r="Y25" i="21" s="1"/>
  <c r="D20" i="56"/>
  <c r="F21" i="56"/>
  <c r="AK18" i="21"/>
  <c r="BE18" i="23" s="1"/>
  <c r="AS55" i="23" s="1"/>
  <c r="BB18" i="23"/>
  <c r="AW23" i="23"/>
  <c r="AK23" i="20"/>
  <c r="AZ23" i="23" s="1"/>
  <c r="AQ59" i="23" s="1"/>
  <c r="W27" i="21"/>
  <c r="V27" i="22"/>
  <c r="BH18" i="23"/>
  <c r="AL18" i="22"/>
  <c r="BK18" i="23" s="1"/>
  <c r="AV55" i="23" s="1"/>
  <c r="AA25" i="22"/>
  <c r="Z25" i="22"/>
  <c r="AD25" i="22"/>
  <c r="AB25" i="22"/>
  <c r="AC25" i="22"/>
  <c r="AD11" i="21"/>
  <c r="Z11" i="21"/>
  <c r="AC11" i="21"/>
  <c r="AB11" i="21"/>
  <c r="AA11" i="21"/>
  <c r="AA12" i="20"/>
  <c r="AC12" i="20"/>
  <c r="AD12" i="20"/>
  <c r="Z12" i="20"/>
  <c r="BM12" i="20"/>
  <c r="AB12" i="20"/>
  <c r="AN10" i="23"/>
  <c r="AL10" i="18"/>
  <c r="AQ10" i="23" s="1"/>
  <c r="AN49" i="23" s="1"/>
  <c r="W25" i="20"/>
  <c r="X25" i="20" s="1"/>
  <c r="Y25" i="20" s="1"/>
  <c r="V25" i="20"/>
  <c r="V27" i="20"/>
  <c r="Z16" i="22"/>
  <c r="AD16" i="22"/>
  <c r="AA16" i="22"/>
  <c r="AC16" i="22"/>
  <c r="AB16" i="22"/>
  <c r="H49" i="57"/>
  <c r="H59" i="57"/>
  <c r="H54" i="57"/>
  <c r="BH22" i="23"/>
  <c r="AL22" i="22"/>
  <c r="BK22" i="23" s="1"/>
  <c r="AV58" i="23" s="1"/>
  <c r="AA17" i="19"/>
  <c r="BM17" i="19"/>
  <c r="BM21" i="19" s="1"/>
  <c r="Z17" i="19"/>
  <c r="AD17" i="19"/>
  <c r="AB17" i="19"/>
  <c r="AC17" i="19"/>
  <c r="BL16" i="18"/>
  <c r="BL27" i="18"/>
  <c r="AK9" i="18"/>
  <c r="AP9" i="23" s="1"/>
  <c r="AM48" i="23" s="1"/>
  <c r="AM9" i="23"/>
  <c r="AK12" i="22"/>
  <c r="BJ12" i="23" s="1"/>
  <c r="AU50" i="23" s="1"/>
  <c r="BG12" i="23"/>
  <c r="L44" i="55"/>
  <c r="L43" i="55" s="1"/>
  <c r="L37" i="55"/>
  <c r="L36" i="55" s="1"/>
  <c r="Y8" i="19"/>
  <c r="X27" i="19"/>
  <c r="J40" i="56"/>
  <c r="K5" i="56"/>
  <c r="V26" i="21"/>
  <c r="W26" i="21"/>
  <c r="X26" i="21" s="1"/>
  <c r="Y26" i="21" s="1"/>
  <c r="BG22" i="23"/>
  <c r="AK22" i="22"/>
  <c r="BJ22" i="23" s="1"/>
  <c r="AU58" i="23" s="1"/>
  <c r="H54" i="56"/>
  <c r="H53" i="56" s="1"/>
  <c r="H42" i="56"/>
  <c r="H41" i="56" s="1"/>
  <c r="AN9" i="23"/>
  <c r="AL9" i="18"/>
  <c r="AQ9" i="23" s="1"/>
  <c r="AN48" i="23" s="1"/>
  <c r="F29" i="55"/>
  <c r="F30" i="55" s="1"/>
  <c r="F15" i="55" s="1"/>
  <c r="F28" i="55"/>
  <c r="G29" i="55" s="1"/>
  <c r="G30" i="55" s="1"/>
  <c r="G15" i="55" s="1"/>
  <c r="G16" i="55" s="1"/>
  <c r="AO26" i="23"/>
  <c r="AJ27" i="18"/>
  <c r="AO27" i="23" s="1"/>
  <c r="N5" i="57"/>
  <c r="M35" i="57"/>
  <c r="AL13" i="20"/>
  <c r="BA13" i="23" s="1"/>
  <c r="AR51" i="23" s="1"/>
  <c r="AX13" i="23"/>
  <c r="AK10" i="18"/>
  <c r="AP10" i="23" s="1"/>
  <c r="AM49" i="23" s="1"/>
  <c r="AM10" i="23"/>
  <c r="V16" i="18"/>
  <c r="W16" i="18"/>
  <c r="X16" i="18" s="1"/>
  <c r="Y16" i="18" s="1"/>
  <c r="AR24" i="23"/>
  <c r="AK24" i="19"/>
  <c r="AU24" i="23" s="1"/>
  <c r="AO60" i="23" s="1"/>
  <c r="O31" i="56"/>
  <c r="O27" i="56"/>
  <c r="O30" i="56"/>
  <c r="O32" i="56"/>
  <c r="O28" i="56"/>
  <c r="O29" i="56"/>
  <c r="O34" i="56"/>
  <c r="O35" i="56" s="1"/>
  <c r="O20" i="56" s="1"/>
  <c r="O21" i="56" s="1"/>
  <c r="W11" i="22"/>
  <c r="X11" i="22" s="1"/>
  <c r="Y11" i="22" s="1"/>
  <c r="V11" i="22"/>
  <c r="U26" i="22"/>
  <c r="AK20" i="20"/>
  <c r="AZ20" i="23" s="1"/>
  <c r="AQ57" i="23" s="1"/>
  <c r="AW20" i="23"/>
  <c r="W25" i="19"/>
  <c r="X25" i="19" s="1"/>
  <c r="Y25" i="19" s="1"/>
  <c r="V25" i="19"/>
  <c r="BM16" i="22"/>
  <c r="BM27" i="22"/>
  <c r="BC9" i="23"/>
  <c r="AL9" i="21"/>
  <c r="BF9" i="23" s="1"/>
  <c r="AT48" i="23" s="1"/>
  <c r="G44" i="57"/>
  <c r="G43" i="57" s="1"/>
  <c r="G37" i="57"/>
  <c r="G36" i="57" s="1"/>
  <c r="P23" i="57"/>
  <c r="P25" i="57"/>
  <c r="P22" i="57"/>
  <c r="P29" i="57"/>
  <c r="P30" i="57" s="1"/>
  <c r="P15" i="57" s="1"/>
  <c r="P16" i="57" s="1"/>
  <c r="P26" i="57"/>
  <c r="P24" i="57"/>
  <c r="P27" i="57"/>
  <c r="X12" i="21"/>
  <c r="J46" i="55"/>
  <c r="L42" i="56"/>
  <c r="L41" i="56" s="1"/>
  <c r="L54" i="56"/>
  <c r="L53" i="56" s="1"/>
  <c r="AK9" i="19"/>
  <c r="AU9" i="23" s="1"/>
  <c r="AO48" i="23" s="1"/>
  <c r="AR9" i="23"/>
  <c r="AX20" i="23"/>
  <c r="AL20" i="20"/>
  <c r="BA20" i="23" s="1"/>
  <c r="AR57" i="23" s="1"/>
  <c r="W21" i="19"/>
  <c r="X21" i="19" s="1"/>
  <c r="Y21" i="19" s="1"/>
  <c r="V21" i="19"/>
  <c r="N42" i="56"/>
  <c r="N41" i="56" s="1"/>
  <c r="N54" i="56"/>
  <c r="N53" i="56" s="1"/>
  <c r="W16" i="20"/>
  <c r="X16" i="20" s="1"/>
  <c r="Y16" i="20" s="1"/>
  <c r="V16" i="20"/>
  <c r="I69" i="56"/>
  <c r="I64" i="56"/>
  <c r="I59" i="56"/>
  <c r="AL12" i="22"/>
  <c r="BK12" i="23" s="1"/>
  <c r="AV50" i="23" s="1"/>
  <c r="BH12" i="23"/>
  <c r="W11" i="19"/>
  <c r="X11" i="19" s="1"/>
  <c r="Y11" i="19" s="1"/>
  <c r="U26" i="19"/>
  <c r="V11" i="19"/>
  <c r="Z22" i="20"/>
  <c r="AB22" i="20"/>
  <c r="AC22" i="20"/>
  <c r="AA22" i="20"/>
  <c r="BM22" i="20"/>
  <c r="BM25" i="20" s="1"/>
  <c r="AD22" i="20"/>
  <c r="AK9" i="21"/>
  <c r="BE9" i="23" s="1"/>
  <c r="AS48" i="23" s="1"/>
  <c r="BB9" i="23"/>
  <c r="D15" i="57"/>
  <c r="F16" i="57"/>
  <c r="O37" i="57"/>
  <c r="O36" i="57" s="1"/>
  <c r="O44" i="57"/>
  <c r="O43" i="57" s="1"/>
  <c r="BL16" i="21"/>
  <c r="BL27" i="21"/>
  <c r="AS9" i="23"/>
  <c r="AL9" i="19"/>
  <c r="AV9" i="23" s="1"/>
  <c r="AP48" i="23" s="1"/>
  <c r="U26" i="20"/>
  <c r="V11" i="20"/>
  <c r="W11" i="20"/>
  <c r="X11" i="20" s="1"/>
  <c r="Y11" i="20" s="1"/>
  <c r="AW13" i="23"/>
  <c r="AK13" i="20"/>
  <c r="AZ13" i="23" s="1"/>
  <c r="AQ51" i="23" s="1"/>
  <c r="AS24" i="23"/>
  <c r="AL24" i="19"/>
  <c r="AV24" i="23" s="1"/>
  <c r="AP60" i="23" s="1"/>
  <c r="BL27" i="20"/>
  <c r="BL16" i="20"/>
  <c r="H44" i="55"/>
  <c r="H43" i="55" s="1"/>
  <c r="H37" i="55"/>
  <c r="H36" i="55" s="1"/>
  <c r="G56" i="56"/>
  <c r="V27" i="19"/>
  <c r="AA13" i="21"/>
  <c r="AC13" i="21"/>
  <c r="AD13" i="21"/>
  <c r="AB13" i="21"/>
  <c r="BM13" i="21"/>
  <c r="Z13" i="21"/>
  <c r="K56" i="56"/>
  <c r="Z8" i="21"/>
  <c r="AA8" i="21"/>
  <c r="AB8" i="21"/>
  <c r="AD8" i="21"/>
  <c r="AC8" i="21"/>
  <c r="BM8" i="21"/>
  <c r="BM11" i="21" s="1"/>
  <c r="BM26" i="21" s="1"/>
  <c r="V16" i="21"/>
  <c r="W16" i="21"/>
  <c r="X16" i="21" s="1"/>
  <c r="Y16" i="21" s="1"/>
  <c r="BM22" i="19"/>
  <c r="BM25" i="19" s="1"/>
  <c r="AB22" i="19"/>
  <c r="AC22" i="19"/>
  <c r="AA22" i="19"/>
  <c r="Z22" i="19"/>
  <c r="AD22" i="19"/>
  <c r="X8" i="20"/>
  <c r="I46" i="55"/>
  <c r="AX17" i="23" l="1"/>
  <c r="AL17" i="20"/>
  <c r="BA17" i="23" s="1"/>
  <c r="AR54" i="23" s="1"/>
  <c r="AK17" i="20"/>
  <c r="AZ17" i="23" s="1"/>
  <c r="AQ54" i="23" s="1"/>
  <c r="AW17" i="23"/>
  <c r="X27" i="18"/>
  <c r="L46" i="57"/>
  <c r="L54" i="57" s="1"/>
  <c r="Y8" i="22"/>
  <c r="K35" i="55"/>
  <c r="K49" i="55" s="1"/>
  <c r="L5" i="55"/>
  <c r="K59" i="57"/>
  <c r="AN17" i="23"/>
  <c r="AL17" i="18"/>
  <c r="AQ17" i="23" s="1"/>
  <c r="AN54" i="23" s="1"/>
  <c r="AK17" i="18"/>
  <c r="AP17" i="23" s="1"/>
  <c r="AM54" i="23" s="1"/>
  <c r="AM17" i="23"/>
  <c r="AA21" i="18"/>
  <c r="AC21" i="18"/>
  <c r="AD21" i="18"/>
  <c r="Z21" i="18"/>
  <c r="AB21" i="18"/>
  <c r="H46" i="55"/>
  <c r="H49" i="55" s="1"/>
  <c r="K54" i="57"/>
  <c r="AN8" i="23"/>
  <c r="O46" i="57"/>
  <c r="AD16" i="19"/>
  <c r="AA16" i="19"/>
  <c r="AB16" i="19"/>
  <c r="AC16" i="19"/>
  <c r="Z16" i="19"/>
  <c r="Z21" i="21"/>
  <c r="AD21" i="21"/>
  <c r="AA21" i="21"/>
  <c r="AB21" i="21"/>
  <c r="AC21" i="21"/>
  <c r="AK21" i="20"/>
  <c r="AZ21" i="23" s="1"/>
  <c r="AW21" i="23"/>
  <c r="AK17" i="21"/>
  <c r="BE17" i="23" s="1"/>
  <c r="AS54" i="23" s="1"/>
  <c r="BB17" i="23"/>
  <c r="N56" i="56"/>
  <c r="Q29" i="55"/>
  <c r="Q30" i="55" s="1"/>
  <c r="Q15" i="55" s="1"/>
  <c r="Q16" i="55" s="1"/>
  <c r="Q23" i="55"/>
  <c r="Q27" i="55"/>
  <c r="Q22" i="55"/>
  <c r="Q25" i="55"/>
  <c r="Q24" i="55"/>
  <c r="Q26" i="55"/>
  <c r="BC17" i="23"/>
  <c r="AL17" i="21"/>
  <c r="BF17" i="23" s="1"/>
  <c r="AT54" i="23" s="1"/>
  <c r="I59" i="57"/>
  <c r="W26" i="18"/>
  <c r="X26" i="18" s="1"/>
  <c r="Y26" i="18" s="1"/>
  <c r="V26" i="18"/>
  <c r="BM27" i="19"/>
  <c r="BM16" i="19"/>
  <c r="G46" i="57"/>
  <c r="G59" i="57" s="1"/>
  <c r="I49" i="57"/>
  <c r="L46" i="55"/>
  <c r="AK8" i="18"/>
  <c r="AP8" i="23" s="1"/>
  <c r="AM47" i="23" s="1"/>
  <c r="F42" i="56"/>
  <c r="D21" i="56"/>
  <c r="F54" i="56"/>
  <c r="BG17" i="23"/>
  <c r="AK17" i="22"/>
  <c r="BJ17" i="23" s="1"/>
  <c r="AU54" i="23" s="1"/>
  <c r="AL25" i="18"/>
  <c r="AQ25" i="23" s="1"/>
  <c r="AN25" i="23"/>
  <c r="AL12" i="19"/>
  <c r="AV12" i="23" s="1"/>
  <c r="AP50" i="23" s="1"/>
  <c r="AS12" i="23"/>
  <c r="AC11" i="18"/>
  <c r="AB11" i="18"/>
  <c r="AA11" i="18"/>
  <c r="AD11" i="18"/>
  <c r="Z11" i="18"/>
  <c r="AK22" i="21"/>
  <c r="BE22" i="23" s="1"/>
  <c r="AS58" i="23" s="1"/>
  <c r="BB22" i="23"/>
  <c r="AR12" i="23"/>
  <c r="AK12" i="19"/>
  <c r="AU12" i="23" s="1"/>
  <c r="AO50" i="23" s="1"/>
  <c r="O46" i="55"/>
  <c r="AK25" i="18"/>
  <c r="AP25" i="23" s="1"/>
  <c r="AM25" i="23"/>
  <c r="BC22" i="23"/>
  <c r="AL22" i="21"/>
  <c r="BF22" i="23" s="1"/>
  <c r="AT58" i="23" s="1"/>
  <c r="AA21" i="22"/>
  <c r="Z21" i="22"/>
  <c r="AD21" i="22"/>
  <c r="AB21" i="22"/>
  <c r="AC21" i="22"/>
  <c r="Z25" i="21"/>
  <c r="AA25" i="21"/>
  <c r="AB25" i="21"/>
  <c r="AD25" i="21"/>
  <c r="AC25" i="21"/>
  <c r="AX21" i="23"/>
  <c r="AL21" i="20"/>
  <c r="BA21" i="23" s="1"/>
  <c r="BH17" i="23"/>
  <c r="AL17" i="22"/>
  <c r="BK17" i="23" s="1"/>
  <c r="AV54" i="23" s="1"/>
  <c r="P37" i="55"/>
  <c r="P36" i="55" s="1"/>
  <c r="P44" i="55"/>
  <c r="P43" i="55" s="1"/>
  <c r="AD11" i="22"/>
  <c r="AA11" i="22"/>
  <c r="AB11" i="22"/>
  <c r="AC11" i="22"/>
  <c r="Z11" i="22"/>
  <c r="AD25" i="19"/>
  <c r="Z25" i="19"/>
  <c r="AB25" i="19"/>
  <c r="AC25" i="19"/>
  <c r="AA25" i="19"/>
  <c r="Z26" i="21"/>
  <c r="AB26" i="21"/>
  <c r="AA26" i="21"/>
  <c r="AD26" i="21"/>
  <c r="AC26" i="21"/>
  <c r="Z16" i="18"/>
  <c r="AD16" i="18"/>
  <c r="AC16" i="18"/>
  <c r="AA16" i="18"/>
  <c r="AB16" i="18"/>
  <c r="AL17" i="19"/>
  <c r="AV17" i="23" s="1"/>
  <c r="AP54" i="23" s="1"/>
  <c r="AS17" i="23"/>
  <c r="L56" i="56"/>
  <c r="V26" i="20"/>
  <c r="W26" i="20"/>
  <c r="X26" i="20" s="1"/>
  <c r="Y26" i="20" s="1"/>
  <c r="AB12" i="18"/>
  <c r="AA12" i="18"/>
  <c r="AC12" i="18"/>
  <c r="AC27" i="18" s="1"/>
  <c r="Z12" i="18"/>
  <c r="Z27" i="18" s="1"/>
  <c r="AD12" i="18"/>
  <c r="AD27" i="18" s="1"/>
  <c r="BM12" i="18"/>
  <c r="Y27" i="18"/>
  <c r="BM8" i="19"/>
  <c r="BM11" i="19" s="1"/>
  <c r="BM26" i="19" s="1"/>
  <c r="AB8" i="19"/>
  <c r="AA8" i="19"/>
  <c r="Z8" i="19"/>
  <c r="Z27" i="19" s="1"/>
  <c r="AC8" i="19"/>
  <c r="AC27" i="19" s="1"/>
  <c r="Y27" i="19"/>
  <c r="AD8" i="19"/>
  <c r="AD27" i="19" s="1"/>
  <c r="Y12" i="21"/>
  <c r="X27" i="21"/>
  <c r="AK16" i="22"/>
  <c r="BJ16" i="23" s="1"/>
  <c r="BG16" i="23"/>
  <c r="BB8" i="23"/>
  <c r="AK8" i="21"/>
  <c r="BE8" i="23" s="1"/>
  <c r="AS47" i="23" s="1"/>
  <c r="BC13" i="23"/>
  <c r="AL13" i="21"/>
  <c r="BF13" i="23" s="1"/>
  <c r="AT51" i="23" s="1"/>
  <c r="V26" i="19"/>
  <c r="W26" i="19"/>
  <c r="X26" i="19" s="1"/>
  <c r="Y26" i="19" s="1"/>
  <c r="AK17" i="19"/>
  <c r="AU17" i="23" s="1"/>
  <c r="AO54" i="23" s="1"/>
  <c r="AR17" i="23"/>
  <c r="BH25" i="23"/>
  <c r="AL25" i="22"/>
  <c r="BK25" i="23" s="1"/>
  <c r="M59" i="57"/>
  <c r="M49" i="57"/>
  <c r="M54" i="57"/>
  <c r="J64" i="56"/>
  <c r="J69" i="56"/>
  <c r="J59" i="56"/>
  <c r="AL12" i="20"/>
  <c r="BA12" i="23" s="1"/>
  <c r="AR50" i="23" s="1"/>
  <c r="AX12" i="23"/>
  <c r="G59" i="56"/>
  <c r="G64" i="56"/>
  <c r="G69" i="56"/>
  <c r="D16" i="57"/>
  <c r="F37" i="57"/>
  <c r="F44" i="57"/>
  <c r="Z16" i="20"/>
  <c r="AC16" i="20"/>
  <c r="AB16" i="20"/>
  <c r="AA16" i="20"/>
  <c r="AD16" i="20"/>
  <c r="O5" i="57"/>
  <c r="N35" i="57"/>
  <c r="BM27" i="20"/>
  <c r="BM16" i="20"/>
  <c r="AB21" i="19"/>
  <c r="Z21" i="19"/>
  <c r="AC21" i="19"/>
  <c r="AD21" i="19"/>
  <c r="AA21" i="19"/>
  <c r="AS22" i="23"/>
  <c r="AL22" i="19"/>
  <c r="AV22" i="23" s="1"/>
  <c r="AP58" i="23" s="1"/>
  <c r="BC8" i="23"/>
  <c r="AL8" i="21"/>
  <c r="BF8" i="23" s="1"/>
  <c r="AT47" i="23" s="1"/>
  <c r="AC11" i="19"/>
  <c r="AB11" i="19"/>
  <c r="AD11" i="19"/>
  <c r="Z11" i="19"/>
  <c r="AA11" i="19"/>
  <c r="AW12" i="23"/>
  <c r="AK12" i="20"/>
  <c r="AZ12" i="23" s="1"/>
  <c r="AQ50" i="23" s="1"/>
  <c r="Q22" i="57"/>
  <c r="Q26" i="57"/>
  <c r="Q29" i="57"/>
  <c r="Q30" i="57" s="1"/>
  <c r="Q15" i="57" s="1"/>
  <c r="Q16" i="57" s="1"/>
  <c r="Q25" i="57"/>
  <c r="Q27" i="57"/>
  <c r="Q24" i="57"/>
  <c r="Q23" i="57"/>
  <c r="AK22" i="19"/>
  <c r="AU22" i="23" s="1"/>
  <c r="AO58" i="23" s="1"/>
  <c r="AR22" i="23"/>
  <c r="AL22" i="20"/>
  <c r="BA22" i="23" s="1"/>
  <c r="AR58" i="23" s="1"/>
  <c r="AX22" i="23"/>
  <c r="AD25" i="20"/>
  <c r="AB25" i="20"/>
  <c r="AC25" i="20"/>
  <c r="Z25" i="20"/>
  <c r="AA25" i="20"/>
  <c r="H59" i="55"/>
  <c r="H54" i="55"/>
  <c r="I49" i="55"/>
  <c r="I59" i="55"/>
  <c r="I54" i="55"/>
  <c r="P34" i="56"/>
  <c r="P35" i="56" s="1"/>
  <c r="P20" i="56" s="1"/>
  <c r="P21" i="56" s="1"/>
  <c r="P32" i="56"/>
  <c r="P27" i="56"/>
  <c r="P29" i="56"/>
  <c r="P28" i="56"/>
  <c r="P30" i="56"/>
  <c r="P31" i="56"/>
  <c r="Y8" i="20"/>
  <c r="X27" i="20"/>
  <c r="AA16" i="21"/>
  <c r="AC16" i="21"/>
  <c r="AD16" i="21"/>
  <c r="AB16" i="21"/>
  <c r="Z16" i="21"/>
  <c r="O54" i="56"/>
  <c r="O53" i="56" s="1"/>
  <c r="O42" i="56"/>
  <c r="O41" i="56" s="1"/>
  <c r="H56" i="56"/>
  <c r="BB11" i="23"/>
  <c r="AK11" i="21"/>
  <c r="BE11" i="23" s="1"/>
  <c r="D15" i="55"/>
  <c r="F16" i="55"/>
  <c r="AD11" i="20"/>
  <c r="Z11" i="20"/>
  <c r="AC11" i="20"/>
  <c r="AA11" i="20"/>
  <c r="AB11" i="20"/>
  <c r="AL16" i="22"/>
  <c r="BK16" i="23" s="1"/>
  <c r="BH16" i="23"/>
  <c r="J59" i="55"/>
  <c r="J49" i="55"/>
  <c r="J54" i="55"/>
  <c r="V26" i="22"/>
  <c r="W26" i="22"/>
  <c r="X26" i="22" s="1"/>
  <c r="Y26" i="22" s="1"/>
  <c r="AB8" i="22"/>
  <c r="AA8" i="22"/>
  <c r="AC8" i="22"/>
  <c r="AC27" i="22" s="1"/>
  <c r="Y27" i="22"/>
  <c r="AD8" i="22"/>
  <c r="AD27" i="22" s="1"/>
  <c r="Z8" i="22"/>
  <c r="Z27" i="22" s="1"/>
  <c r="BM8" i="22"/>
  <c r="BM11" i="22" s="1"/>
  <c r="BM26" i="22" s="1"/>
  <c r="BB13" i="23"/>
  <c r="AK13" i="21"/>
  <c r="BE13" i="23" s="1"/>
  <c r="AS51" i="23" s="1"/>
  <c r="AW22" i="23"/>
  <c r="AK22" i="20"/>
  <c r="AZ22" i="23" s="1"/>
  <c r="AQ58" i="23" s="1"/>
  <c r="P44" i="57"/>
  <c r="P43" i="57" s="1"/>
  <c r="P37" i="57"/>
  <c r="P36" i="57" s="1"/>
  <c r="G37" i="55"/>
  <c r="G36" i="55" s="1"/>
  <c r="G44" i="55"/>
  <c r="G43" i="55" s="1"/>
  <c r="K40" i="56"/>
  <c r="K59" i="56" s="1"/>
  <c r="L5" i="56"/>
  <c r="BC11" i="23"/>
  <c r="AL11" i="21"/>
  <c r="BF11" i="23" s="1"/>
  <c r="BG25" i="23"/>
  <c r="AK25" i="22"/>
  <c r="BJ25" i="23" s="1"/>
  <c r="M5" i="55" l="1"/>
  <c r="L35" i="55"/>
  <c r="L59" i="55" s="1"/>
  <c r="L59" i="57"/>
  <c r="L49" i="57"/>
  <c r="K64" i="56"/>
  <c r="K59" i="55"/>
  <c r="K54" i="55"/>
  <c r="K69" i="56"/>
  <c r="AM21" i="23"/>
  <c r="AK21" i="18"/>
  <c r="AP21" i="23" s="1"/>
  <c r="G49" i="57"/>
  <c r="G46" i="55"/>
  <c r="G54" i="55" s="1"/>
  <c r="AN21" i="23"/>
  <c r="AL21" i="18"/>
  <c r="AQ21" i="23" s="1"/>
  <c r="G54" i="57"/>
  <c r="P46" i="55"/>
  <c r="P46" i="57"/>
  <c r="AL21" i="22"/>
  <c r="BK21" i="23" s="1"/>
  <c r="BH21" i="23"/>
  <c r="F53" i="56"/>
  <c r="D53" i="56" s="1"/>
  <c r="D54" i="56"/>
  <c r="D42" i="56"/>
  <c r="F41" i="56"/>
  <c r="R29" i="55"/>
  <c r="R30" i="55" s="1"/>
  <c r="R15" i="55" s="1"/>
  <c r="R16" i="55" s="1"/>
  <c r="R25" i="55"/>
  <c r="R24" i="55"/>
  <c r="R27" i="55"/>
  <c r="R22" i="55"/>
  <c r="R23" i="55"/>
  <c r="R26" i="55"/>
  <c r="AL16" i="19"/>
  <c r="AV16" i="23" s="1"/>
  <c r="AS16" i="23"/>
  <c r="AK25" i="21"/>
  <c r="BE25" i="23" s="1"/>
  <c r="BB25" i="23"/>
  <c r="BB21" i="23"/>
  <c r="AK21" i="21"/>
  <c r="BE21" i="23" s="1"/>
  <c r="AM11" i="23"/>
  <c r="AK11" i="18"/>
  <c r="AP11" i="23" s="1"/>
  <c r="AK21" i="22"/>
  <c r="BJ21" i="23" s="1"/>
  <c r="BG21" i="23"/>
  <c r="AB26" i="18"/>
  <c r="AA26" i="18"/>
  <c r="AC26" i="18"/>
  <c r="AD26" i="18"/>
  <c r="Z26" i="18"/>
  <c r="AK16" i="19"/>
  <c r="AU16" i="23" s="1"/>
  <c r="AR16" i="23"/>
  <c r="Q44" i="55"/>
  <c r="Q43" i="55" s="1"/>
  <c r="Q37" i="55"/>
  <c r="Q36" i="55" s="1"/>
  <c r="AN11" i="23"/>
  <c r="AL11" i="18"/>
  <c r="AQ11" i="23" s="1"/>
  <c r="AL25" i="21"/>
  <c r="BF25" i="23" s="1"/>
  <c r="BC25" i="23"/>
  <c r="AL21" i="21"/>
  <c r="BF21" i="23" s="1"/>
  <c r="BC21" i="23"/>
  <c r="AA26" i="22"/>
  <c r="Z26" i="22"/>
  <c r="AC26" i="22"/>
  <c r="AD26" i="22"/>
  <c r="AB26" i="22"/>
  <c r="AX25" i="23"/>
  <c r="AL25" i="20"/>
  <c r="BA25" i="23" s="1"/>
  <c r="AL25" i="19"/>
  <c r="AV25" i="23" s="1"/>
  <c r="AS25" i="23"/>
  <c r="AB27" i="22"/>
  <c r="BH8" i="23"/>
  <c r="AL8" i="22"/>
  <c r="BK8" i="23" s="1"/>
  <c r="AV47" i="23" s="1"/>
  <c r="AR21" i="23"/>
  <c r="AK21" i="19"/>
  <c r="AU21" i="23" s="1"/>
  <c r="AM12" i="23"/>
  <c r="AK12" i="18"/>
  <c r="AP12" i="23" s="1"/>
  <c r="AM50" i="23" s="1"/>
  <c r="AA27" i="18"/>
  <c r="AL16" i="21"/>
  <c r="BF16" i="23" s="1"/>
  <c r="BC16" i="23"/>
  <c r="AS8" i="23"/>
  <c r="AB27" i="19"/>
  <c r="AL8" i="19"/>
  <c r="AV8" i="23" s="1"/>
  <c r="AP47" i="23" s="1"/>
  <c r="AK16" i="20"/>
  <c r="AZ16" i="23" s="1"/>
  <c r="AW16" i="23"/>
  <c r="Z26" i="20"/>
  <c r="AA26" i="20"/>
  <c r="AD26" i="20"/>
  <c r="AC26" i="20"/>
  <c r="AB26" i="20"/>
  <c r="BB26" i="23"/>
  <c r="AK26" i="21"/>
  <c r="BE26" i="23" s="1"/>
  <c r="Q30" i="56"/>
  <c r="Q29" i="56"/>
  <c r="Q27" i="56"/>
  <c r="Q31" i="56"/>
  <c r="Q34" i="56"/>
  <c r="Q35" i="56" s="1"/>
  <c r="Q20" i="56" s="1"/>
  <c r="Q21" i="56" s="1"/>
  <c r="Q28" i="56"/>
  <c r="Q32" i="56"/>
  <c r="R25" i="57"/>
  <c r="R26" i="57"/>
  <c r="R23" i="57"/>
  <c r="R27" i="57"/>
  <c r="R29" i="57"/>
  <c r="R30" i="57" s="1"/>
  <c r="R15" i="57" s="1"/>
  <c r="R16" i="57" s="1"/>
  <c r="R22" i="57"/>
  <c r="R24" i="57"/>
  <c r="AX16" i="23"/>
  <c r="AL16" i="20"/>
  <c r="BA16" i="23" s="1"/>
  <c r="AC12" i="21"/>
  <c r="AC27" i="21" s="1"/>
  <c r="AB12" i="21"/>
  <c r="AD12" i="21"/>
  <c r="AD27" i="21" s="1"/>
  <c r="AA12" i="21"/>
  <c r="BM12" i="21"/>
  <c r="Z12" i="21"/>
  <c r="Z27" i="21" s="1"/>
  <c r="Y27" i="21"/>
  <c r="AL16" i="18"/>
  <c r="AQ16" i="23" s="1"/>
  <c r="AN16" i="23"/>
  <c r="AL26" i="21"/>
  <c r="BF26" i="23" s="1"/>
  <c r="BC26" i="23"/>
  <c r="N49" i="57"/>
  <c r="N54" i="57"/>
  <c r="N59" i="57"/>
  <c r="D37" i="57"/>
  <c r="F36" i="57"/>
  <c r="AB26" i="19"/>
  <c r="AC26" i="19"/>
  <c r="AD26" i="19"/>
  <c r="AA26" i="19"/>
  <c r="Z26" i="19"/>
  <c r="AK8" i="19"/>
  <c r="AU8" i="23" s="1"/>
  <c r="AO47" i="23" s="1"/>
  <c r="AA27" i="19"/>
  <c r="AR8" i="23"/>
  <c r="AN12" i="23"/>
  <c r="AL12" i="18"/>
  <c r="AQ12" i="23" s="1"/>
  <c r="AN50" i="23" s="1"/>
  <c r="AB27" i="18"/>
  <c r="AX11" i="23"/>
  <c r="AL11" i="20"/>
  <c r="BA11" i="23" s="1"/>
  <c r="BB16" i="23"/>
  <c r="AK16" i="21"/>
  <c r="BE16" i="23" s="1"/>
  <c r="AK25" i="20"/>
  <c r="AZ25" i="23" s="1"/>
  <c r="AW25" i="23"/>
  <c r="AL21" i="19"/>
  <c r="AV21" i="23" s="1"/>
  <c r="AS21" i="23"/>
  <c r="BM27" i="18"/>
  <c r="BM16" i="18"/>
  <c r="AK16" i="18"/>
  <c r="AP16" i="23" s="1"/>
  <c r="AM16" i="23"/>
  <c r="BH11" i="23"/>
  <c r="AL11" i="22"/>
  <c r="BK11" i="23" s="1"/>
  <c r="AA27" i="22"/>
  <c r="BG8" i="23"/>
  <c r="AK8" i="22"/>
  <c r="BJ8" i="23" s="1"/>
  <c r="AU47" i="23" s="1"/>
  <c r="AK11" i="19"/>
  <c r="AU11" i="23" s="1"/>
  <c r="AR11" i="23"/>
  <c r="P5" i="57"/>
  <c r="O35" i="57"/>
  <c r="AK11" i="20"/>
  <c r="AZ11" i="23" s="1"/>
  <c r="AW11" i="23"/>
  <c r="H69" i="56"/>
  <c r="H64" i="56"/>
  <c r="H59" i="56"/>
  <c r="P54" i="56"/>
  <c r="P53" i="56" s="1"/>
  <c r="P42" i="56"/>
  <c r="P41" i="56" s="1"/>
  <c r="AK25" i="19"/>
  <c r="AU25" i="23" s="1"/>
  <c r="AR25" i="23"/>
  <c r="AK11" i="22"/>
  <c r="BJ11" i="23" s="1"/>
  <c r="BG11" i="23"/>
  <c r="Q44" i="57"/>
  <c r="Q43" i="57" s="1"/>
  <c r="Q37" i="57"/>
  <c r="Q36" i="57" s="1"/>
  <c r="Q46" i="57" s="1"/>
  <c r="AL11" i="19"/>
  <c r="AV11" i="23" s="1"/>
  <c r="AS11" i="23"/>
  <c r="L40" i="56"/>
  <c r="L69" i="56" s="1"/>
  <c r="M5" i="56"/>
  <c r="F37" i="55"/>
  <c r="D16" i="55"/>
  <c r="F44" i="55"/>
  <c r="O56" i="56"/>
  <c r="AB8" i="20"/>
  <c r="AD8" i="20"/>
  <c r="AD27" i="20" s="1"/>
  <c r="BM8" i="20"/>
  <c r="BM11" i="20" s="1"/>
  <c r="BM26" i="20" s="1"/>
  <c r="Y27" i="20"/>
  <c r="Z8" i="20"/>
  <c r="Z27" i="20" s="1"/>
  <c r="AC8" i="20"/>
  <c r="AC27" i="20" s="1"/>
  <c r="AA8" i="20"/>
  <c r="D44" i="57"/>
  <c r="F43" i="57"/>
  <c r="D43" i="57" s="1"/>
  <c r="L54" i="55" l="1"/>
  <c r="L49" i="55"/>
  <c r="M35" i="55"/>
  <c r="N5" i="55"/>
  <c r="G59" i="55"/>
  <c r="G49" i="55"/>
  <c r="Q46" i="55"/>
  <c r="AL26" i="18"/>
  <c r="AQ26" i="23" s="1"/>
  <c r="AN26" i="23"/>
  <c r="R37" i="55"/>
  <c r="R36" i="55" s="1"/>
  <c r="R44" i="55"/>
  <c r="R43" i="55" s="1"/>
  <c r="D41" i="56"/>
  <c r="F56" i="56"/>
  <c r="S25" i="55"/>
  <c r="S24" i="55"/>
  <c r="S26" i="55"/>
  <c r="S29" i="55"/>
  <c r="S30" i="55" s="1"/>
  <c r="S15" i="55" s="1"/>
  <c r="S16" i="55" s="1"/>
  <c r="S22" i="55"/>
  <c r="S23" i="55"/>
  <c r="S27" i="55"/>
  <c r="AK26" i="18"/>
  <c r="AP26" i="23" s="1"/>
  <c r="AM26" i="23"/>
  <c r="L59" i="56"/>
  <c r="Q42" i="56"/>
  <c r="Q41" i="56" s="1"/>
  <c r="Q54" i="56"/>
  <c r="Q53" i="56" s="1"/>
  <c r="AL27" i="22"/>
  <c r="BK27" i="23" s="1"/>
  <c r="BH27" i="23"/>
  <c r="BH26" i="23"/>
  <c r="AL26" i="22"/>
  <c r="BK26" i="23" s="1"/>
  <c r="AB27" i="20"/>
  <c r="AX8" i="23"/>
  <c r="AL8" i="20"/>
  <c r="BA8" i="23" s="1"/>
  <c r="AR47" i="23" s="1"/>
  <c r="L64" i="56"/>
  <c r="AL27" i="18"/>
  <c r="AQ27" i="23" s="1"/>
  <c r="AN27" i="23"/>
  <c r="R37" i="57"/>
  <c r="R36" i="57" s="1"/>
  <c r="R44" i="57"/>
  <c r="R43" i="57" s="1"/>
  <c r="AX26" i="23"/>
  <c r="AL26" i="20"/>
  <c r="BA26" i="23" s="1"/>
  <c r="AK27" i="18"/>
  <c r="AP27" i="23" s="1"/>
  <c r="AM27" i="23"/>
  <c r="AL27" i="19"/>
  <c r="AV27" i="23" s="1"/>
  <c r="AS27" i="23"/>
  <c r="BK28" i="23"/>
  <c r="BK42" i="23"/>
  <c r="O59" i="57"/>
  <c r="O54" i="57"/>
  <c r="O49" i="57"/>
  <c r="AK27" i="22"/>
  <c r="BJ27" i="23" s="1"/>
  <c r="BG27" i="23"/>
  <c r="AQ28" i="23"/>
  <c r="AQ42" i="23"/>
  <c r="BM16" i="21"/>
  <c r="BM27" i="21"/>
  <c r="R30" i="56"/>
  <c r="R27" i="56"/>
  <c r="R32" i="56"/>
  <c r="R29" i="56"/>
  <c r="R34" i="56"/>
  <c r="R35" i="56" s="1"/>
  <c r="R20" i="56" s="1"/>
  <c r="R21" i="56" s="1"/>
  <c r="R28" i="56"/>
  <c r="R31" i="56"/>
  <c r="AP42" i="23"/>
  <c r="AP28" i="23"/>
  <c r="F36" i="55"/>
  <c r="D37" i="55"/>
  <c r="N5" i="56"/>
  <c r="M40" i="56"/>
  <c r="BJ42" i="23"/>
  <c r="BJ28" i="23"/>
  <c r="AR26" i="23"/>
  <c r="AK26" i="19"/>
  <c r="AU26" i="23" s="1"/>
  <c r="S23" i="57"/>
  <c r="S26" i="57"/>
  <c r="S27" i="57"/>
  <c r="S25" i="57"/>
  <c r="S22" i="57"/>
  <c r="S24" i="57"/>
  <c r="S29" i="57"/>
  <c r="S30" i="57" s="1"/>
  <c r="S15" i="57" s="1"/>
  <c r="S16" i="57" s="1"/>
  <c r="AA27" i="20"/>
  <c r="AW8" i="23"/>
  <c r="AK8" i="20"/>
  <c r="AZ8" i="23" s="1"/>
  <c r="AQ47" i="23" s="1"/>
  <c r="F43" i="55"/>
  <c r="D43" i="55" s="1"/>
  <c r="D44" i="55"/>
  <c r="P56" i="56"/>
  <c r="P35" i="57"/>
  <c r="Q5" i="57"/>
  <c r="AS26" i="23"/>
  <c r="AL26" i="19"/>
  <c r="AV26" i="23" s="1"/>
  <c r="BB12" i="23"/>
  <c r="AK12" i="21"/>
  <c r="BE12" i="23" s="1"/>
  <c r="AS50" i="23" s="1"/>
  <c r="AA27" i="21"/>
  <c r="AK27" i="19"/>
  <c r="AU27" i="23" s="1"/>
  <c r="AR27" i="23"/>
  <c r="AL12" i="21"/>
  <c r="BF12" i="23" s="1"/>
  <c r="AT50" i="23" s="1"/>
  <c r="BC12" i="23"/>
  <c r="AB27" i="21"/>
  <c r="AU42" i="23"/>
  <c r="AU28" i="23"/>
  <c r="D36" i="57"/>
  <c r="F46" i="57"/>
  <c r="AK26" i="20"/>
  <c r="AZ26" i="23" s="1"/>
  <c r="AW26" i="23"/>
  <c r="AV42" i="23"/>
  <c r="AV28" i="23"/>
  <c r="AK26" i="22"/>
  <c r="BJ26" i="23" s="1"/>
  <c r="BG26" i="23"/>
  <c r="M54" i="55" l="1"/>
  <c r="M59" i="55"/>
  <c r="M49" i="55"/>
  <c r="N35" i="55"/>
  <c r="O5" i="55"/>
  <c r="T24" i="55"/>
  <c r="T27" i="55"/>
  <c r="T26" i="55"/>
  <c r="T22" i="55"/>
  <c r="T29" i="55"/>
  <c r="T30" i="55" s="1"/>
  <c r="T15" i="55" s="1"/>
  <c r="T16" i="55" s="1"/>
  <c r="T25" i="55"/>
  <c r="T23" i="55"/>
  <c r="R46" i="55"/>
  <c r="F59" i="56"/>
  <c r="F69" i="56"/>
  <c r="D56" i="56"/>
  <c r="H28" i="53" s="1"/>
  <c r="F64" i="56"/>
  <c r="S44" i="55"/>
  <c r="S43" i="55" s="1"/>
  <c r="S37" i="55"/>
  <c r="S36" i="55" s="1"/>
  <c r="R46" i="57"/>
  <c r="AW27" i="23"/>
  <c r="AK27" i="20"/>
  <c r="AZ27" i="23" s="1"/>
  <c r="O5" i="56"/>
  <c r="N40" i="56"/>
  <c r="BA28" i="23"/>
  <c r="BA42" i="23"/>
  <c r="Q56" i="56"/>
  <c r="BB27" i="23"/>
  <c r="AK27" i="21"/>
  <c r="BE27" i="23" s="1"/>
  <c r="BF28" i="23"/>
  <c r="BF42" i="23"/>
  <c r="F54" i="57"/>
  <c r="F59" i="57"/>
  <c r="D46" i="57"/>
  <c r="H29" i="53" s="1"/>
  <c r="F49" i="57"/>
  <c r="BE28" i="23"/>
  <c r="BE42" i="23"/>
  <c r="T24" i="57"/>
  <c r="T27" i="57"/>
  <c r="T25" i="57"/>
  <c r="T29" i="57"/>
  <c r="T30" i="57" s="1"/>
  <c r="T15" i="57" s="1"/>
  <c r="T16" i="57" s="1"/>
  <c r="T23" i="57"/>
  <c r="T26" i="57"/>
  <c r="T22" i="57"/>
  <c r="AX27" i="23"/>
  <c r="AL27" i="20"/>
  <c r="BA27" i="23" s="1"/>
  <c r="R5" i="57"/>
  <c r="Q35" i="57"/>
  <c r="M59" i="56"/>
  <c r="M64" i="56"/>
  <c r="M69" i="56"/>
  <c r="P49" i="57"/>
  <c r="P59" i="57"/>
  <c r="P54" i="57"/>
  <c r="S44" i="57"/>
  <c r="S43" i="57" s="1"/>
  <c r="S37" i="57"/>
  <c r="S36" i="57" s="1"/>
  <c r="R42" i="56"/>
  <c r="R41" i="56" s="1"/>
  <c r="R54" i="56"/>
  <c r="R53" i="56" s="1"/>
  <c r="AZ28" i="23"/>
  <c r="AZ42" i="23"/>
  <c r="D36" i="55"/>
  <c r="F46" i="55"/>
  <c r="S31" i="56"/>
  <c r="S34" i="56"/>
  <c r="S35" i="56" s="1"/>
  <c r="S20" i="56" s="1"/>
  <c r="S21" i="56" s="1"/>
  <c r="S30" i="56"/>
  <c r="S29" i="56"/>
  <c r="S28" i="56"/>
  <c r="S27" i="56"/>
  <c r="S32" i="56"/>
  <c r="AL27" i="21"/>
  <c r="BF27" i="23" s="1"/>
  <c r="BC27" i="23"/>
  <c r="S46" i="55" l="1"/>
  <c r="P5" i="55"/>
  <c r="O35" i="55"/>
  <c r="N54" i="55"/>
  <c r="N49" i="55"/>
  <c r="N59" i="55"/>
  <c r="F65" i="56"/>
  <c r="U65" i="56"/>
  <c r="J65" i="56"/>
  <c r="T65" i="56"/>
  <c r="Y65" i="56"/>
  <c r="Y67" i="56" s="1"/>
  <c r="I65" i="56"/>
  <c r="N65" i="56"/>
  <c r="M65" i="56"/>
  <c r="S65" i="56"/>
  <c r="X65" i="56"/>
  <c r="R65" i="56"/>
  <c r="Q65" i="56"/>
  <c r="G65" i="56"/>
  <c r="W65" i="56"/>
  <c r="L65" i="56"/>
  <c r="H65" i="56"/>
  <c r="V65" i="56"/>
  <c r="K65" i="56"/>
  <c r="P65" i="56"/>
  <c r="O65" i="56"/>
  <c r="U27" i="55"/>
  <c r="U22" i="55"/>
  <c r="U24" i="55"/>
  <c r="U26" i="55"/>
  <c r="U23" i="55"/>
  <c r="U25" i="55"/>
  <c r="U29" i="55"/>
  <c r="U30" i="55" s="1"/>
  <c r="U15" i="55" s="1"/>
  <c r="U16" i="55" s="1"/>
  <c r="T37" i="55"/>
  <c r="T36" i="55" s="1"/>
  <c r="T44" i="55"/>
  <c r="T43" i="55" s="1"/>
  <c r="R56" i="56"/>
  <c r="O70" i="56"/>
  <c r="Y71" i="56" s="1"/>
  <c r="Y72" i="56" s="1"/>
  <c r="N70" i="56"/>
  <c r="K70" i="56"/>
  <c r="J70" i="56"/>
  <c r="F70" i="56"/>
  <c r="G70" i="56"/>
  <c r="M70" i="56"/>
  <c r="H70" i="56"/>
  <c r="I70" i="56"/>
  <c r="L70" i="56"/>
  <c r="G60" i="56"/>
  <c r="J60" i="56"/>
  <c r="F60" i="56"/>
  <c r="O60" i="56"/>
  <c r="M60" i="56"/>
  <c r="L60" i="56"/>
  <c r="I60" i="56"/>
  <c r="N60" i="56"/>
  <c r="K60" i="56"/>
  <c r="H60" i="56"/>
  <c r="M50" i="57"/>
  <c r="J50" i="57"/>
  <c r="F50" i="57"/>
  <c r="N50" i="57"/>
  <c r="H50" i="57"/>
  <c r="O50" i="57"/>
  <c r="K50" i="57"/>
  <c r="I50" i="57"/>
  <c r="G50" i="57"/>
  <c r="L50" i="57"/>
  <c r="T34" i="56"/>
  <c r="T35" i="56" s="1"/>
  <c r="T20" i="56" s="1"/>
  <c r="T21" i="56" s="1"/>
  <c r="T30" i="56"/>
  <c r="T28" i="56"/>
  <c r="T29" i="56"/>
  <c r="T32" i="56"/>
  <c r="T31" i="56"/>
  <c r="T27" i="56"/>
  <c r="U29" i="57"/>
  <c r="U30" i="57" s="1"/>
  <c r="U15" i="57" s="1"/>
  <c r="U16" i="57" s="1"/>
  <c r="U23" i="57"/>
  <c r="U24" i="57"/>
  <c r="U22" i="57"/>
  <c r="U25" i="57"/>
  <c r="U26" i="57"/>
  <c r="U27" i="57"/>
  <c r="M60" i="57"/>
  <c r="N60" i="57"/>
  <c r="G60" i="57"/>
  <c r="H60" i="57"/>
  <c r="K60" i="57"/>
  <c r="I60" i="57"/>
  <c r="J60" i="57"/>
  <c r="O60" i="57"/>
  <c r="L60" i="57"/>
  <c r="F60" i="57"/>
  <c r="P5" i="56"/>
  <c r="O40" i="56"/>
  <c r="W55" i="57"/>
  <c r="S55" i="57"/>
  <c r="H55" i="57"/>
  <c r="N55" i="57"/>
  <c r="J55" i="57"/>
  <c r="U55" i="57"/>
  <c r="P55" i="57"/>
  <c r="T55" i="57"/>
  <c r="F55" i="57"/>
  <c r="I55" i="57"/>
  <c r="L55" i="57"/>
  <c r="R55" i="57"/>
  <c r="V55" i="57"/>
  <c r="X55" i="57"/>
  <c r="G55" i="57"/>
  <c r="K55" i="57"/>
  <c r="O55" i="57"/>
  <c r="Y55" i="57"/>
  <c r="Y57" i="57" s="1"/>
  <c r="M55" i="57"/>
  <c r="Q55" i="57"/>
  <c r="F59" i="55"/>
  <c r="F49" i="55"/>
  <c r="F54" i="55"/>
  <c r="D46" i="55"/>
  <c r="H27" i="53" s="1"/>
  <c r="H30" i="53" s="1"/>
  <c r="N59" i="56"/>
  <c r="N64" i="56"/>
  <c r="N69" i="56"/>
  <c r="T44" i="57"/>
  <c r="T43" i="57" s="1"/>
  <c r="T37" i="57"/>
  <c r="T36" i="57" s="1"/>
  <c r="S42" i="56"/>
  <c r="S41" i="56" s="1"/>
  <c r="S54" i="56"/>
  <c r="S53" i="56" s="1"/>
  <c r="S46" i="57"/>
  <c r="Q59" i="57"/>
  <c r="Q54" i="57"/>
  <c r="Q49" i="57"/>
  <c r="S5" i="57"/>
  <c r="R35" i="57"/>
  <c r="O59" i="55" l="1"/>
  <c r="O54" i="55"/>
  <c r="O49" i="55"/>
  <c r="P35" i="55"/>
  <c r="Q5" i="55"/>
  <c r="V26" i="55"/>
  <c r="V23" i="55"/>
  <c r="V25" i="55"/>
  <c r="V24" i="55"/>
  <c r="V22" i="55"/>
  <c r="V29" i="55"/>
  <c r="V30" i="55" s="1"/>
  <c r="V15" i="55" s="1"/>
  <c r="V16" i="55" s="1"/>
  <c r="V27" i="55"/>
  <c r="T46" i="55"/>
  <c r="T46" i="57"/>
  <c r="U37" i="55"/>
  <c r="U36" i="55" s="1"/>
  <c r="U44" i="55"/>
  <c r="U43" i="55" s="1"/>
  <c r="R59" i="57"/>
  <c r="R49" i="57"/>
  <c r="R54" i="57"/>
  <c r="G60" i="55"/>
  <c r="H60" i="55"/>
  <c r="K60" i="55"/>
  <c r="L60" i="55"/>
  <c r="I60" i="55"/>
  <c r="O60" i="55"/>
  <c r="M60" i="55"/>
  <c r="F60" i="55"/>
  <c r="J60" i="55"/>
  <c r="N60" i="55"/>
  <c r="R55" i="55"/>
  <c r="M55" i="55"/>
  <c r="T55" i="55"/>
  <c r="Y55" i="55"/>
  <c r="Y57" i="55" s="1"/>
  <c r="V55" i="55"/>
  <c r="X55" i="55"/>
  <c r="I55" i="55"/>
  <c r="G55" i="55"/>
  <c r="S55" i="55"/>
  <c r="Q55" i="55"/>
  <c r="O55" i="55"/>
  <c r="W55" i="55"/>
  <c r="J55" i="55"/>
  <c r="P55" i="55"/>
  <c r="K55" i="55"/>
  <c r="N55" i="55"/>
  <c r="H55" i="55"/>
  <c r="F55" i="55"/>
  <c r="U55" i="55"/>
  <c r="L55" i="55"/>
  <c r="I50" i="55"/>
  <c r="F50" i="55"/>
  <c r="K50" i="55"/>
  <c r="G50" i="55"/>
  <c r="N50" i="55"/>
  <c r="J50" i="55"/>
  <c r="M50" i="55"/>
  <c r="L50" i="55"/>
  <c r="H50" i="55"/>
  <c r="O50" i="55"/>
  <c r="V23" i="57"/>
  <c r="V22" i="57"/>
  <c r="V29" i="57"/>
  <c r="V30" i="57" s="1"/>
  <c r="V15" i="57" s="1"/>
  <c r="V16" i="57" s="1"/>
  <c r="V25" i="57"/>
  <c r="V27" i="57"/>
  <c r="V24" i="57"/>
  <c r="V26" i="57"/>
  <c r="T54" i="56"/>
  <c r="T53" i="56" s="1"/>
  <c r="T42" i="56"/>
  <c r="T41" i="56" s="1"/>
  <c r="U28" i="56"/>
  <c r="U31" i="56"/>
  <c r="U29" i="56"/>
  <c r="U30" i="56"/>
  <c r="U34" i="56"/>
  <c r="U35" i="56" s="1"/>
  <c r="U20" i="56" s="1"/>
  <c r="U21" i="56" s="1"/>
  <c r="U32" i="56"/>
  <c r="U27" i="56"/>
  <c r="S56" i="56"/>
  <c r="U44" i="57"/>
  <c r="U43" i="57" s="1"/>
  <c r="U37" i="57"/>
  <c r="U36" i="57" s="1"/>
  <c r="U46" i="57" s="1"/>
  <c r="Y61" i="57"/>
  <c r="Y62" i="57" s="1"/>
  <c r="P40" i="56"/>
  <c r="Q5" i="56"/>
  <c r="S35" i="57"/>
  <c r="S59" i="57" s="1"/>
  <c r="T5" i="57"/>
  <c r="O64" i="56"/>
  <c r="O59" i="56"/>
  <c r="O69" i="56"/>
  <c r="R5" i="55" l="1"/>
  <c r="Q35" i="55"/>
  <c r="P49" i="55"/>
  <c r="P59" i="55"/>
  <c r="P54" i="55"/>
  <c r="U46" i="55"/>
  <c r="V44" i="55"/>
  <c r="V43" i="55" s="1"/>
  <c r="V37" i="55"/>
  <c r="V36" i="55" s="1"/>
  <c r="V46" i="55" s="1"/>
  <c r="W23" i="55"/>
  <c r="W24" i="55"/>
  <c r="W25" i="55"/>
  <c r="W27" i="55"/>
  <c r="W22" i="55"/>
  <c r="W26" i="55"/>
  <c r="W29" i="55"/>
  <c r="W30" i="55" s="1"/>
  <c r="W15" i="55" s="1"/>
  <c r="W16" i="55" s="1"/>
  <c r="Q40" i="56"/>
  <c r="R5" i="56"/>
  <c r="S54" i="57"/>
  <c r="P59" i="56"/>
  <c r="P69" i="56"/>
  <c r="P64" i="56"/>
  <c r="S49" i="57"/>
  <c r="Y61" i="55"/>
  <c r="Y62" i="55" s="1"/>
  <c r="V28" i="56"/>
  <c r="V31" i="56"/>
  <c r="V34" i="56"/>
  <c r="V35" i="56" s="1"/>
  <c r="V20" i="56" s="1"/>
  <c r="V21" i="56" s="1"/>
  <c r="V32" i="56"/>
  <c r="V29" i="56"/>
  <c r="V30" i="56"/>
  <c r="V27" i="56"/>
  <c r="V44" i="57"/>
  <c r="V43" i="57" s="1"/>
  <c r="V37" i="57"/>
  <c r="V36" i="57" s="1"/>
  <c r="U5" i="57"/>
  <c r="T35" i="57"/>
  <c r="W22" i="57"/>
  <c r="W25" i="57"/>
  <c r="W27" i="57"/>
  <c r="W24" i="57"/>
  <c r="W23" i="57"/>
  <c r="W29" i="57"/>
  <c r="W30" i="57" s="1"/>
  <c r="W15" i="57" s="1"/>
  <c r="W16" i="57" s="1"/>
  <c r="W26" i="57"/>
  <c r="U42" i="56"/>
  <c r="U41" i="56" s="1"/>
  <c r="U54" i="56"/>
  <c r="U53" i="56" s="1"/>
  <c r="T56" i="56"/>
  <c r="Q59" i="55" l="1"/>
  <c r="Q54" i="55"/>
  <c r="Q49" i="55"/>
  <c r="R35" i="55"/>
  <c r="S5" i="55"/>
  <c r="X26" i="55"/>
  <c r="X22" i="55"/>
  <c r="X24" i="55"/>
  <c r="X27" i="55"/>
  <c r="X29" i="55"/>
  <c r="X30" i="55" s="1"/>
  <c r="X15" i="55" s="1"/>
  <c r="X16" i="55" s="1"/>
  <c r="X23" i="55"/>
  <c r="X25" i="55"/>
  <c r="V46" i="57"/>
  <c r="W44" i="55"/>
  <c r="W43" i="55" s="1"/>
  <c r="W37" i="55"/>
  <c r="W36" i="55" s="1"/>
  <c r="V54" i="56"/>
  <c r="V53" i="56" s="1"/>
  <c r="V42" i="56"/>
  <c r="V41" i="56" s="1"/>
  <c r="U56" i="56"/>
  <c r="T49" i="57"/>
  <c r="T59" i="57"/>
  <c r="T54" i="57"/>
  <c r="X22" i="57"/>
  <c r="X24" i="57"/>
  <c r="X27" i="57"/>
  <c r="X23" i="57"/>
  <c r="X25" i="57"/>
  <c r="X26" i="57"/>
  <c r="X29" i="57"/>
  <c r="X30" i="57" s="1"/>
  <c r="X15" i="57" s="1"/>
  <c r="X16" i="57" s="1"/>
  <c r="U35" i="57"/>
  <c r="V5" i="57"/>
  <c r="W37" i="57"/>
  <c r="W36" i="57" s="1"/>
  <c r="W44" i="57"/>
  <c r="W43" i="57" s="1"/>
  <c r="S5" i="56"/>
  <c r="R40" i="56"/>
  <c r="W30" i="56"/>
  <c r="W32" i="56"/>
  <c r="W34" i="56"/>
  <c r="W35" i="56" s="1"/>
  <c r="W20" i="56" s="1"/>
  <c r="W21" i="56" s="1"/>
  <c r="W27" i="56"/>
  <c r="W28" i="56"/>
  <c r="W29" i="56"/>
  <c r="W31" i="56"/>
  <c r="Q64" i="56"/>
  <c r="Q69" i="56"/>
  <c r="Q59" i="56"/>
  <c r="W46" i="55" l="1"/>
  <c r="T5" i="55"/>
  <c r="S35" i="55"/>
  <c r="R59" i="55"/>
  <c r="R49" i="55"/>
  <c r="R54" i="55"/>
  <c r="W46" i="57"/>
  <c r="X37" i="55"/>
  <c r="X36" i="55" s="1"/>
  <c r="X44" i="55"/>
  <c r="X43" i="55" s="1"/>
  <c r="Y24" i="55"/>
  <c r="Y26" i="55"/>
  <c r="Y29" i="55"/>
  <c r="Y30" i="55" s="1"/>
  <c r="Y15" i="55" s="1"/>
  <c r="Y16" i="55" s="1"/>
  <c r="Y22" i="55"/>
  <c r="Y25" i="55"/>
  <c r="Y23" i="55"/>
  <c r="Y27" i="55"/>
  <c r="W54" i="56"/>
  <c r="W53" i="56" s="1"/>
  <c r="W42" i="56"/>
  <c r="W41" i="56" s="1"/>
  <c r="T5" i="56"/>
  <c r="S40" i="56"/>
  <c r="Y29" i="57"/>
  <c r="Y30" i="57" s="1"/>
  <c r="Y15" i="57" s="1"/>
  <c r="Y16" i="57" s="1"/>
  <c r="Y24" i="57"/>
  <c r="Y23" i="57"/>
  <c r="Y25" i="57"/>
  <c r="Y26" i="57"/>
  <c r="Y22" i="57"/>
  <c r="Y27" i="57"/>
  <c r="V56" i="56"/>
  <c r="V35" i="57"/>
  <c r="W5" i="57"/>
  <c r="R69" i="56"/>
  <c r="R64" i="56"/>
  <c r="R59" i="56"/>
  <c r="U59" i="57"/>
  <c r="U54" i="57"/>
  <c r="X37" i="57"/>
  <c r="X36" i="57" s="1"/>
  <c r="X44" i="57"/>
  <c r="X43" i="57" s="1"/>
  <c r="X29" i="56"/>
  <c r="X31" i="56"/>
  <c r="X30" i="56"/>
  <c r="X32" i="56"/>
  <c r="X27" i="56"/>
  <c r="X28" i="56"/>
  <c r="X34" i="56"/>
  <c r="X35" i="56" s="1"/>
  <c r="X20" i="56" s="1"/>
  <c r="X21" i="56" s="1"/>
  <c r="S54" i="55" l="1"/>
  <c r="S49" i="55"/>
  <c r="S59" i="55"/>
  <c r="T35" i="55"/>
  <c r="U5" i="55"/>
  <c r="Y37" i="55"/>
  <c r="Y36" i="55" s="1"/>
  <c r="Y44" i="55"/>
  <c r="Y43" i="55" s="1"/>
  <c r="X46" i="55"/>
  <c r="X46" i="57"/>
  <c r="Y29" i="56"/>
  <c r="Y34" i="56"/>
  <c r="Y35" i="56" s="1"/>
  <c r="Y20" i="56" s="1"/>
  <c r="Y21" i="56" s="1"/>
  <c r="Y28" i="56"/>
  <c r="Y27" i="56"/>
  <c r="Y32" i="56"/>
  <c r="Y31" i="56"/>
  <c r="Y30" i="56"/>
  <c r="W35" i="57"/>
  <c r="X5" i="57"/>
  <c r="S69" i="56"/>
  <c r="S59" i="56"/>
  <c r="S64" i="56"/>
  <c r="X54" i="56"/>
  <c r="X53" i="56" s="1"/>
  <c r="X42" i="56"/>
  <c r="X41" i="56" s="1"/>
  <c r="V54" i="57"/>
  <c r="V59" i="57"/>
  <c r="U5" i="56"/>
  <c r="T40" i="56"/>
  <c r="W56" i="56"/>
  <c r="Y37" i="57"/>
  <c r="Y36" i="57" s="1"/>
  <c r="Y44" i="57"/>
  <c r="Y43" i="57" s="1"/>
  <c r="V5" i="55" l="1"/>
  <c r="U35" i="55"/>
  <c r="T54" i="55"/>
  <c r="T49" i="55"/>
  <c r="T59" i="55"/>
  <c r="X56" i="56"/>
  <c r="Y46" i="57"/>
  <c r="Y46" i="55"/>
  <c r="T69" i="56"/>
  <c r="T59" i="56"/>
  <c r="T64" i="56"/>
  <c r="Y5" i="57"/>
  <c r="Y35" i="57" s="1"/>
  <c r="X35" i="57"/>
  <c r="X54" i="57" s="1"/>
  <c r="V5" i="56"/>
  <c r="U40" i="56"/>
  <c r="W54" i="57"/>
  <c r="W59" i="57"/>
  <c r="Y54" i="56"/>
  <c r="Y53" i="56" s="1"/>
  <c r="Y42" i="56"/>
  <c r="Y41" i="56" s="1"/>
  <c r="Y56" i="56" s="1"/>
  <c r="Y59" i="57" l="1"/>
  <c r="Y54" i="57"/>
  <c r="X59" i="57"/>
  <c r="U54" i="55"/>
  <c r="U59" i="55"/>
  <c r="W5" i="55"/>
  <c r="V35" i="55"/>
  <c r="W5" i="56"/>
  <c r="V40" i="56"/>
  <c r="U64" i="56"/>
  <c r="U69" i="56"/>
  <c r="X5" i="55" l="1"/>
  <c r="W35" i="55"/>
  <c r="V59" i="55"/>
  <c r="V54" i="55"/>
  <c r="V69" i="56"/>
  <c r="V64" i="56"/>
  <c r="X5" i="56"/>
  <c r="W40" i="56"/>
  <c r="Y5" i="55" l="1"/>
  <c r="Y35" i="55" s="1"/>
  <c r="X35" i="55"/>
  <c r="W59" i="55"/>
  <c r="W54" i="55"/>
  <c r="W69" i="56"/>
  <c r="W64" i="56"/>
  <c r="Y5" i="56"/>
  <c r="Y40" i="56" s="1"/>
  <c r="X40" i="56"/>
  <c r="X54" i="55" l="1"/>
  <c r="X59" i="55"/>
  <c r="Y59" i="55"/>
  <c r="Y54" i="55"/>
  <c r="X64" i="56"/>
  <c r="X69" i="56"/>
  <c r="Y64" i="56"/>
  <c r="Y69" i="56"/>
</calcChain>
</file>

<file path=xl/sharedStrings.xml><?xml version="1.0" encoding="utf-8"?>
<sst xmlns="http://schemas.openxmlformats.org/spreadsheetml/2006/main" count="2286" uniqueCount="851">
  <si>
    <t>費用</t>
    <rPh sb="0" eb="2">
      <t>ヒヨウ</t>
    </rPh>
    <phoneticPr fontId="9"/>
  </si>
  <si>
    <t>小計</t>
    <rPh sb="0" eb="2">
      <t>ショウケイ</t>
    </rPh>
    <phoneticPr fontId="9"/>
  </si>
  <si>
    <t>関東</t>
    <rPh sb="0" eb="2">
      <t>カントウ</t>
    </rPh>
    <phoneticPr fontId="9"/>
  </si>
  <si>
    <t>参考</t>
    <rPh sb="0" eb="2">
      <t>サンコウ</t>
    </rPh>
    <phoneticPr fontId="9"/>
  </si>
  <si>
    <t>収益</t>
    <rPh sb="0" eb="2">
      <t>シュウエキ</t>
    </rPh>
    <phoneticPr fontId="9"/>
  </si>
  <si>
    <t>固定資産</t>
    <rPh sb="0" eb="2">
      <t>コテイ</t>
    </rPh>
    <rPh sb="2" eb="4">
      <t>シサン</t>
    </rPh>
    <phoneticPr fontId="9"/>
  </si>
  <si>
    <t>駐車場収入
H19</t>
    <rPh sb="0" eb="3">
      <t>チュウシャジョウ</t>
    </rPh>
    <rPh sb="3" eb="5">
      <t>シュウニュウ</t>
    </rPh>
    <phoneticPr fontId="9"/>
  </si>
  <si>
    <t>駐車場収入
過去3期間平均</t>
    <rPh sb="0" eb="3">
      <t>チュウシャジョウ</t>
    </rPh>
    <rPh sb="3" eb="5">
      <t>シュウニュウ</t>
    </rPh>
    <rPh sb="6" eb="8">
      <t>カコ</t>
    </rPh>
    <rPh sb="9" eb="11">
      <t>キカン</t>
    </rPh>
    <rPh sb="11" eb="13">
      <t>ヘイキン</t>
    </rPh>
    <phoneticPr fontId="9"/>
  </si>
  <si>
    <t>その他収入
H19</t>
    <rPh sb="2" eb="3">
      <t>タ</t>
    </rPh>
    <rPh sb="3" eb="5">
      <t>シュウニュウ</t>
    </rPh>
    <phoneticPr fontId="9"/>
  </si>
  <si>
    <t>人件費
H19</t>
    <rPh sb="0" eb="3">
      <t>ジンケンヒ</t>
    </rPh>
    <phoneticPr fontId="9"/>
  </si>
  <si>
    <t>（参考）人件費(縮減)</t>
    <rPh sb="1" eb="3">
      <t>サンコウ</t>
    </rPh>
    <rPh sb="4" eb="7">
      <t>ジンケンヒ</t>
    </rPh>
    <rPh sb="8" eb="10">
      <t>シュクゲン</t>
    </rPh>
    <phoneticPr fontId="9"/>
  </si>
  <si>
    <t>保守・点検維持費
H19</t>
    <rPh sb="0" eb="2">
      <t>ホシュ</t>
    </rPh>
    <rPh sb="3" eb="5">
      <t>テンケン</t>
    </rPh>
    <rPh sb="5" eb="8">
      <t>イジヒ</t>
    </rPh>
    <phoneticPr fontId="9"/>
  </si>
  <si>
    <t>光熱費水道費
H19</t>
    <rPh sb="0" eb="3">
      <t>コウネツヒ</t>
    </rPh>
    <rPh sb="3" eb="6">
      <t>スイドウヒ</t>
    </rPh>
    <phoneticPr fontId="9"/>
  </si>
  <si>
    <t>事務所経費
H19</t>
    <rPh sb="0" eb="3">
      <t>ジムショ</t>
    </rPh>
    <rPh sb="3" eb="5">
      <t>ケイヒ</t>
    </rPh>
    <phoneticPr fontId="9"/>
  </si>
  <si>
    <t>内　固定資産税</t>
    <rPh sb="0" eb="1">
      <t>ウチ</t>
    </rPh>
    <rPh sb="2" eb="4">
      <t>コテイ</t>
    </rPh>
    <rPh sb="4" eb="6">
      <t>シサン</t>
    </rPh>
    <rPh sb="6" eb="7">
      <t>ゼイ</t>
    </rPh>
    <phoneticPr fontId="9"/>
  </si>
  <si>
    <t>その他</t>
    <rPh sb="2" eb="3">
      <t>タ</t>
    </rPh>
    <phoneticPr fontId="9"/>
  </si>
  <si>
    <t>減価償却費</t>
    <rPh sb="0" eb="2">
      <t>ゲンカ</t>
    </rPh>
    <rPh sb="2" eb="4">
      <t>ショウキャク</t>
    </rPh>
    <rPh sb="4" eb="5">
      <t>ヒ</t>
    </rPh>
    <phoneticPr fontId="9"/>
  </si>
  <si>
    <t>本部
人件費
H19</t>
    <rPh sb="0" eb="2">
      <t>ホンブ</t>
    </rPh>
    <rPh sb="3" eb="5">
      <t>ジンケン</t>
    </rPh>
    <rPh sb="5" eb="6">
      <t>ヒ</t>
    </rPh>
    <phoneticPr fontId="9"/>
  </si>
  <si>
    <t>本部
事務経費
H19</t>
    <rPh sb="0" eb="2">
      <t>ホンブ</t>
    </rPh>
    <rPh sb="3" eb="5">
      <t>ジム</t>
    </rPh>
    <rPh sb="5" eb="7">
      <t>ケイヒ</t>
    </rPh>
    <phoneticPr fontId="9"/>
  </si>
  <si>
    <t>営業損益</t>
    <rPh sb="0" eb="2">
      <t>エイギョウ</t>
    </rPh>
    <rPh sb="2" eb="4">
      <t>ソンエキ</t>
    </rPh>
    <phoneticPr fontId="9"/>
  </si>
  <si>
    <t>利益率
％</t>
    <rPh sb="0" eb="2">
      <t>リエキ</t>
    </rPh>
    <rPh sb="2" eb="3">
      <t>リツ</t>
    </rPh>
    <phoneticPr fontId="9"/>
  </si>
  <si>
    <t>法人税等
（40%)</t>
    <rPh sb="0" eb="4">
      <t>ホウジンゼイトウ</t>
    </rPh>
    <phoneticPr fontId="9"/>
  </si>
  <si>
    <t>税引後営業利益</t>
    <rPh sb="0" eb="2">
      <t>ゼイビ</t>
    </rPh>
    <rPh sb="2" eb="3">
      <t>ゴ</t>
    </rPh>
    <rPh sb="3" eb="5">
      <t>エイギョウ</t>
    </rPh>
    <rPh sb="5" eb="7">
      <t>リエキ</t>
    </rPh>
    <phoneticPr fontId="9"/>
  </si>
  <si>
    <t>税引後
キャッシュフロー
（税引後営業利益＋減価償却費）</t>
    <rPh sb="0" eb="2">
      <t>ゼイビ</t>
    </rPh>
    <rPh sb="2" eb="3">
      <t>ゴ</t>
    </rPh>
    <rPh sb="14" eb="16">
      <t>ゼイビ</t>
    </rPh>
    <rPh sb="16" eb="17">
      <t>ゴ</t>
    </rPh>
    <rPh sb="17" eb="19">
      <t>エイギョウ</t>
    </rPh>
    <rPh sb="19" eb="21">
      <t>リエキ</t>
    </rPh>
    <rPh sb="22" eb="24">
      <t>ゲンカ</t>
    </rPh>
    <rPh sb="24" eb="26">
      <t>ショウキャク</t>
    </rPh>
    <rPh sb="26" eb="27">
      <t>ヒ</t>
    </rPh>
    <phoneticPr fontId="9"/>
  </si>
  <si>
    <t>５％
（２０年）</t>
    <rPh sb="6" eb="7">
      <t>ネン</t>
    </rPh>
    <phoneticPr fontId="9"/>
  </si>
  <si>
    <t>６．６６％
（１５年）</t>
    <rPh sb="9" eb="10">
      <t>ネン</t>
    </rPh>
    <phoneticPr fontId="9"/>
  </si>
  <si>
    <t>１０％
（１０年）</t>
    <rPh sb="7" eb="8">
      <t>ネン</t>
    </rPh>
    <phoneticPr fontId="9"/>
  </si>
  <si>
    <t>１５％
（７年）</t>
    <rPh sb="6" eb="7">
      <t>ネン</t>
    </rPh>
    <phoneticPr fontId="9"/>
  </si>
  <si>
    <t>２０%
（５年）</t>
    <rPh sb="6" eb="7">
      <t>ネン</t>
    </rPh>
    <phoneticPr fontId="9"/>
  </si>
  <si>
    <t>一時移転コスト
資産・業務承継にかかる税等
①不動産取得税</t>
    <rPh sb="0" eb="2">
      <t>イチジ</t>
    </rPh>
    <rPh sb="2" eb="4">
      <t>イテン</t>
    </rPh>
    <rPh sb="8" eb="10">
      <t>シサン</t>
    </rPh>
    <rPh sb="11" eb="13">
      <t>ギョウム</t>
    </rPh>
    <rPh sb="13" eb="15">
      <t>ショウケイ</t>
    </rPh>
    <rPh sb="19" eb="20">
      <t>ゼイ</t>
    </rPh>
    <rPh sb="20" eb="21">
      <t>トウ</t>
    </rPh>
    <rPh sb="23" eb="26">
      <t>フドウサン</t>
    </rPh>
    <rPh sb="26" eb="28">
      <t>シュトク</t>
    </rPh>
    <rPh sb="28" eb="29">
      <t>ゼイ</t>
    </rPh>
    <phoneticPr fontId="9"/>
  </si>
  <si>
    <t>②登録免許税</t>
    <rPh sb="1" eb="3">
      <t>トウロク</t>
    </rPh>
    <rPh sb="3" eb="5">
      <t>メンキョ</t>
    </rPh>
    <rPh sb="5" eb="6">
      <t>ゼイ</t>
    </rPh>
    <phoneticPr fontId="9"/>
  </si>
  <si>
    <t>③鑑定費用</t>
    <rPh sb="1" eb="3">
      <t>カンテイ</t>
    </rPh>
    <rPh sb="3" eb="5">
      <t>ヒヨウ</t>
    </rPh>
    <phoneticPr fontId="9"/>
  </si>
  <si>
    <t>借入＋取得時コスト合計</t>
    <rPh sb="0" eb="2">
      <t>カリイレ</t>
    </rPh>
    <rPh sb="3" eb="5">
      <t>シュトク</t>
    </rPh>
    <rPh sb="5" eb="6">
      <t>ジ</t>
    </rPh>
    <rPh sb="9" eb="11">
      <t>ゴウケイ</t>
    </rPh>
    <phoneticPr fontId="9"/>
  </si>
  <si>
    <t>合計</t>
    <rPh sb="0" eb="2">
      <t>ゴウケイ</t>
    </rPh>
    <phoneticPr fontId="9"/>
  </si>
  <si>
    <t>平均</t>
    <rPh sb="0" eb="2">
      <t>ヘイキン</t>
    </rPh>
    <phoneticPr fontId="9"/>
  </si>
  <si>
    <t>固定資産税</t>
    <rPh sb="0" eb="2">
      <t>コテイ</t>
    </rPh>
    <rPh sb="2" eb="4">
      <t>シサン</t>
    </rPh>
    <rPh sb="4" eb="5">
      <t>ゼイ</t>
    </rPh>
    <phoneticPr fontId="9"/>
  </si>
  <si>
    <t>都市計画税</t>
    <rPh sb="0" eb="2">
      <t>トシ</t>
    </rPh>
    <rPh sb="2" eb="4">
      <t>ケイカク</t>
    </rPh>
    <rPh sb="4" eb="5">
      <t>ゼイ</t>
    </rPh>
    <phoneticPr fontId="9"/>
  </si>
  <si>
    <t>躯体
帳簿価格</t>
    <rPh sb="0" eb="2">
      <t>クタイ</t>
    </rPh>
    <rPh sb="3" eb="5">
      <t>チョウボ</t>
    </rPh>
    <rPh sb="5" eb="7">
      <t>カカク</t>
    </rPh>
    <phoneticPr fontId="9"/>
  </si>
  <si>
    <t>建物</t>
    <rPh sb="0" eb="2">
      <t>タテモノ</t>
    </rPh>
    <phoneticPr fontId="9"/>
  </si>
  <si>
    <t>以外
帳簿価格</t>
    <rPh sb="0" eb="2">
      <t>イガイ</t>
    </rPh>
    <rPh sb="3" eb="5">
      <t>チョウボ</t>
    </rPh>
    <rPh sb="5" eb="7">
      <t>カカク</t>
    </rPh>
    <phoneticPr fontId="9"/>
  </si>
  <si>
    <t>方式</t>
    <rPh sb="0" eb="2">
      <t>ホウシキ</t>
    </rPh>
    <phoneticPr fontId="9"/>
  </si>
  <si>
    <t>駐車場台数</t>
    <rPh sb="0" eb="2">
      <t>チュウシャ</t>
    </rPh>
    <rPh sb="2" eb="3">
      <t>ジョウ</t>
    </rPh>
    <rPh sb="3" eb="5">
      <t>ダイスウ</t>
    </rPh>
    <phoneticPr fontId="9"/>
  </si>
  <si>
    <t>人員</t>
    <rPh sb="0" eb="2">
      <t>ジンイン</t>
    </rPh>
    <phoneticPr fontId="9"/>
  </si>
  <si>
    <t>台数あたり運営人件費</t>
    <rPh sb="0" eb="2">
      <t>ダイスウ</t>
    </rPh>
    <rPh sb="5" eb="7">
      <t>ウンエイ</t>
    </rPh>
    <rPh sb="7" eb="9">
      <t>ジンケン</t>
    </rPh>
    <rPh sb="9" eb="10">
      <t>ヒ</t>
    </rPh>
    <phoneticPr fontId="9"/>
  </si>
  <si>
    <t>常勤職員あたりの単価</t>
    <rPh sb="0" eb="2">
      <t>ジョウキン</t>
    </rPh>
    <rPh sb="2" eb="4">
      <t>ショクイン</t>
    </rPh>
    <rPh sb="8" eb="10">
      <t>タンカ</t>
    </rPh>
    <phoneticPr fontId="9"/>
  </si>
  <si>
    <t>台数あたり保守・維持費</t>
    <rPh sb="0" eb="2">
      <t>ダイスウ</t>
    </rPh>
    <rPh sb="5" eb="7">
      <t>ホシュ</t>
    </rPh>
    <rPh sb="8" eb="10">
      <t>イジ</t>
    </rPh>
    <rPh sb="10" eb="11">
      <t>ヒ</t>
    </rPh>
    <phoneticPr fontId="9"/>
  </si>
  <si>
    <t>台数あたり営業損益</t>
    <rPh sb="0" eb="2">
      <t>ダイスウ</t>
    </rPh>
    <rPh sb="5" eb="7">
      <t>エイギョウ</t>
    </rPh>
    <rPh sb="7" eb="9">
      <t>ソンエキ</t>
    </rPh>
    <phoneticPr fontId="9"/>
  </si>
  <si>
    <t>台数あたりキャッシュフロー</t>
    <rPh sb="0" eb="2">
      <t>ダイスウ</t>
    </rPh>
    <phoneticPr fontId="9"/>
  </si>
  <si>
    <t>北海道</t>
    <rPh sb="0" eb="3">
      <t>ホッカイドウ</t>
    </rPh>
    <phoneticPr fontId="9"/>
  </si>
  <si>
    <t>北一条（札幌）</t>
    <rPh sb="0" eb="1">
      <t>キタ</t>
    </rPh>
    <rPh sb="1" eb="3">
      <t>イチジョウ</t>
    </rPh>
    <rPh sb="4" eb="6">
      <t>サッポロ</t>
    </rPh>
    <phoneticPr fontId="9"/>
  </si>
  <si>
    <t>自走</t>
    <rPh sb="0" eb="2">
      <t>ジソウ</t>
    </rPh>
    <phoneticPr fontId="9"/>
  </si>
  <si>
    <t>所長１名　業務管理員1名</t>
    <rPh sb="0" eb="2">
      <t>ショチョウ</t>
    </rPh>
    <rPh sb="3" eb="4">
      <t>メイ</t>
    </rPh>
    <rPh sb="5" eb="7">
      <t>ギョウム</t>
    </rPh>
    <rPh sb="7" eb="9">
      <t>カンリ</t>
    </rPh>
    <rPh sb="9" eb="10">
      <t>イン</t>
    </rPh>
    <rPh sb="11" eb="12">
      <t>メイ</t>
    </rPh>
    <phoneticPr fontId="9"/>
  </si>
  <si>
    <t>東北</t>
    <rPh sb="0" eb="2">
      <t>トウホク</t>
    </rPh>
    <phoneticPr fontId="9"/>
  </si>
  <si>
    <t>長島（青森）</t>
    <rPh sb="0" eb="2">
      <t>ナガシマ</t>
    </rPh>
    <rPh sb="3" eb="5">
      <t>アオモリ</t>
    </rPh>
    <phoneticPr fontId="9"/>
  </si>
  <si>
    <t>所長１名　業務管理員３名</t>
    <rPh sb="0" eb="2">
      <t>ショチョウ</t>
    </rPh>
    <rPh sb="3" eb="4">
      <t>メイ</t>
    </rPh>
    <rPh sb="5" eb="7">
      <t>ギョウム</t>
    </rPh>
    <rPh sb="7" eb="9">
      <t>カンリ</t>
    </rPh>
    <rPh sb="9" eb="10">
      <t>イン</t>
    </rPh>
    <rPh sb="11" eb="12">
      <t>メイ</t>
    </rPh>
    <phoneticPr fontId="9"/>
  </si>
  <si>
    <t>平和通り（福島）</t>
    <rPh sb="0" eb="3">
      <t>ヘイワドオ</t>
    </rPh>
    <rPh sb="5" eb="7">
      <t>フクシマ</t>
    </rPh>
    <phoneticPr fontId="9"/>
  </si>
  <si>
    <t>併用</t>
    <rPh sb="0" eb="2">
      <t>ヘイヨウ</t>
    </rPh>
    <phoneticPr fontId="9"/>
  </si>
  <si>
    <t>泉町（水戸）</t>
    <rPh sb="0" eb="1">
      <t>イズミ</t>
    </rPh>
    <rPh sb="1" eb="2">
      <t>チョウ</t>
    </rPh>
    <rPh sb="3" eb="5">
      <t>ミト</t>
    </rPh>
    <phoneticPr fontId="9"/>
  </si>
  <si>
    <t>赤坂（東京）</t>
    <rPh sb="0" eb="2">
      <t>アカサカ</t>
    </rPh>
    <rPh sb="3" eb="5">
      <t>トウキョウ</t>
    </rPh>
    <phoneticPr fontId="9"/>
  </si>
  <si>
    <t>機械</t>
    <rPh sb="0" eb="2">
      <t>キカイ</t>
    </rPh>
    <phoneticPr fontId="9"/>
  </si>
  <si>
    <t>八日町（八王子）</t>
    <rPh sb="0" eb="3">
      <t>ヨウカマチ</t>
    </rPh>
    <rPh sb="4" eb="7">
      <t>ハチオウジ</t>
    </rPh>
    <phoneticPr fontId="9"/>
  </si>
  <si>
    <t>中部・近畿</t>
    <rPh sb="0" eb="2">
      <t>チュウブ</t>
    </rPh>
    <rPh sb="3" eb="5">
      <t>キンキ</t>
    </rPh>
    <phoneticPr fontId="9"/>
  </si>
  <si>
    <t>静岡駅北口（静岡）</t>
    <rPh sb="0" eb="2">
      <t>シズオカ</t>
    </rPh>
    <rPh sb="2" eb="3">
      <t>エキ</t>
    </rPh>
    <rPh sb="3" eb="5">
      <t>キタグチ</t>
    </rPh>
    <rPh sb="6" eb="8">
      <t>シズオカ</t>
    </rPh>
    <phoneticPr fontId="9"/>
  </si>
  <si>
    <t>大曽根（名古屋）</t>
    <rPh sb="0" eb="3">
      <t>オオソネ</t>
    </rPh>
    <rPh sb="4" eb="7">
      <t>ナゴヤ</t>
    </rPh>
    <phoneticPr fontId="9"/>
  </si>
  <si>
    <t>四日市（四日市）</t>
    <rPh sb="0" eb="3">
      <t>ヨッカイチ</t>
    </rPh>
    <rPh sb="4" eb="7">
      <t>ヨッカイチ</t>
    </rPh>
    <phoneticPr fontId="9"/>
  </si>
  <si>
    <t>管理運営をディア四日市に委託</t>
    <rPh sb="0" eb="2">
      <t>カンリ</t>
    </rPh>
    <rPh sb="2" eb="4">
      <t>ウンエイ</t>
    </rPh>
    <rPh sb="8" eb="11">
      <t>ヨッカイチ</t>
    </rPh>
    <rPh sb="12" eb="14">
      <t>イタク</t>
    </rPh>
    <phoneticPr fontId="9"/>
  </si>
  <si>
    <t>中四国</t>
    <rPh sb="0" eb="3">
      <t>チュウシコク</t>
    </rPh>
    <phoneticPr fontId="9"/>
  </si>
  <si>
    <t>シャレオ（広島）</t>
    <rPh sb="5" eb="7">
      <t>ヒロシマ</t>
    </rPh>
    <phoneticPr fontId="9"/>
  </si>
  <si>
    <t>松山市役所前（松山）</t>
    <rPh sb="0" eb="2">
      <t>マツヤマ</t>
    </rPh>
    <rPh sb="2" eb="5">
      <t>シヤクショ</t>
    </rPh>
    <rPh sb="5" eb="6">
      <t>マエ</t>
    </rPh>
    <rPh sb="7" eb="9">
      <t>マツヤマ</t>
    </rPh>
    <phoneticPr fontId="9"/>
  </si>
  <si>
    <t>本部人件費</t>
    <rPh sb="0" eb="2">
      <t>ホンブ</t>
    </rPh>
    <rPh sb="2" eb="4">
      <t>ジンケン</t>
    </rPh>
    <rPh sb="4" eb="5">
      <t>ヒ</t>
    </rPh>
    <phoneticPr fontId="9"/>
  </si>
  <si>
    <t>本部経費計</t>
    <rPh sb="0" eb="2">
      <t>ホンブ</t>
    </rPh>
    <rPh sb="2" eb="4">
      <t>ケイヒ</t>
    </rPh>
    <rPh sb="4" eb="5">
      <t>ケイ</t>
    </rPh>
    <phoneticPr fontId="9"/>
  </si>
  <si>
    <t>本部経費比率</t>
    <rPh sb="0" eb="2">
      <t>ホンブ</t>
    </rPh>
    <rPh sb="2" eb="4">
      <t>ケイヒ</t>
    </rPh>
    <rPh sb="4" eb="6">
      <t>ヒリツ</t>
    </rPh>
    <phoneticPr fontId="9"/>
  </si>
  <si>
    <t>駐車場設置台数(事業報告)により按分</t>
    <rPh sb="3" eb="5">
      <t>セッチ</t>
    </rPh>
    <rPh sb="5" eb="7">
      <t>ダイスウ</t>
    </rPh>
    <rPh sb="8" eb="10">
      <t>ジギョウ</t>
    </rPh>
    <rPh sb="10" eb="12">
      <t>ホウコク</t>
    </rPh>
    <rPh sb="16" eb="18">
      <t>アンブン</t>
    </rPh>
    <phoneticPr fontId="9"/>
  </si>
  <si>
    <t>法人税等31百万円について、事務経費から除外する</t>
    <rPh sb="0" eb="3">
      <t>ホウジンゼイ</t>
    </rPh>
    <rPh sb="3" eb="4">
      <t>トウ</t>
    </rPh>
    <rPh sb="6" eb="9">
      <t>ヒャクマンエン</t>
    </rPh>
    <rPh sb="14" eb="16">
      <t>ジム</t>
    </rPh>
    <rPh sb="16" eb="18">
      <t>ケイヒ</t>
    </rPh>
    <rPh sb="20" eb="22">
      <t>ジョガイ</t>
    </rPh>
    <phoneticPr fontId="9"/>
  </si>
  <si>
    <t>特別会計正味財産増減計算書の損益(施設管理事業収益、費用を除く)との差異、雑収入　▲3百万円　減価償却▲1百万円　法人税等　+31百万円</t>
    <rPh sb="14" eb="16">
      <t>ソンエキ</t>
    </rPh>
    <rPh sb="17" eb="19">
      <t>シセツ</t>
    </rPh>
    <rPh sb="19" eb="21">
      <t>カンリ</t>
    </rPh>
    <rPh sb="21" eb="23">
      <t>ジギョウ</t>
    </rPh>
    <rPh sb="23" eb="25">
      <t>シュウエキ</t>
    </rPh>
    <rPh sb="26" eb="28">
      <t>ヒヨウ</t>
    </rPh>
    <rPh sb="29" eb="30">
      <t>ノゾ</t>
    </rPh>
    <rPh sb="37" eb="38">
      <t>ザツ</t>
    </rPh>
    <rPh sb="38" eb="40">
      <t>シュウニュウ</t>
    </rPh>
    <rPh sb="43" eb="46">
      <t>ヒャクマンエン</t>
    </rPh>
    <rPh sb="47" eb="49">
      <t>ゲンカ</t>
    </rPh>
    <rPh sb="49" eb="51">
      <t>ショウキャク</t>
    </rPh>
    <rPh sb="53" eb="56">
      <t>ヒャクマンエン</t>
    </rPh>
    <rPh sb="57" eb="61">
      <t>ホウジンゼイトウ</t>
    </rPh>
    <rPh sb="65" eb="68">
      <t>ヒャクマンエン</t>
    </rPh>
    <phoneticPr fontId="9"/>
  </si>
  <si>
    <t>借入額と同額での購入を仮定し、借入額の4%とする。</t>
    <rPh sb="0" eb="2">
      <t>カリイレ</t>
    </rPh>
    <rPh sb="2" eb="3">
      <t>ガク</t>
    </rPh>
    <rPh sb="4" eb="6">
      <t>ドウガク</t>
    </rPh>
    <rPh sb="8" eb="10">
      <t>コウニュウ</t>
    </rPh>
    <rPh sb="11" eb="13">
      <t>カテイ</t>
    </rPh>
    <rPh sb="15" eb="17">
      <t>カリイレ</t>
    </rPh>
    <rPh sb="17" eb="18">
      <t>ガク</t>
    </rPh>
    <phoneticPr fontId="9"/>
  </si>
  <si>
    <t>平成22年3月末までの借入額と同額での購入を仮定し、借入額の1000分の13(軽減税率)とする。</t>
    <rPh sb="0" eb="2">
      <t>ヘイセイ</t>
    </rPh>
    <rPh sb="4" eb="5">
      <t>ネン</t>
    </rPh>
    <rPh sb="6" eb="7">
      <t>ガツ</t>
    </rPh>
    <rPh sb="7" eb="8">
      <t>マツ</t>
    </rPh>
    <rPh sb="11" eb="13">
      <t>カリイレ</t>
    </rPh>
    <rPh sb="13" eb="14">
      <t>ガク</t>
    </rPh>
    <rPh sb="15" eb="17">
      <t>ドウガク</t>
    </rPh>
    <rPh sb="19" eb="21">
      <t>コウニュウ</t>
    </rPh>
    <rPh sb="22" eb="24">
      <t>カテイ</t>
    </rPh>
    <rPh sb="26" eb="28">
      <t>カリイレ</t>
    </rPh>
    <rPh sb="28" eb="29">
      <t>ガク</t>
    </rPh>
    <rPh sb="34" eb="35">
      <t>ブン</t>
    </rPh>
    <rPh sb="39" eb="41">
      <t>ケイゲン</t>
    </rPh>
    <rPh sb="41" eb="43">
      <t>ゼイリツ</t>
    </rPh>
    <phoneticPr fontId="9"/>
  </si>
  <si>
    <t>取得側にて、鑑定評価をとることが予想される。1件あたり＠1.5百万円と仮定</t>
    <rPh sb="0" eb="2">
      <t>シュトク</t>
    </rPh>
    <rPh sb="2" eb="3">
      <t>ガワ</t>
    </rPh>
    <rPh sb="6" eb="8">
      <t>カンテイ</t>
    </rPh>
    <rPh sb="8" eb="10">
      <t>ヒョウカ</t>
    </rPh>
    <rPh sb="16" eb="18">
      <t>ヨソウ</t>
    </rPh>
    <rPh sb="23" eb="24">
      <t>ケン</t>
    </rPh>
    <rPh sb="31" eb="34">
      <t>ヒャクマンエン</t>
    </rPh>
    <rPh sb="35" eb="37">
      <t>カテイ</t>
    </rPh>
    <phoneticPr fontId="9"/>
  </si>
  <si>
    <t>本部事務経費</t>
    <rPh sb="0" eb="2">
      <t>ホンブ</t>
    </rPh>
    <rPh sb="2" eb="4">
      <t>ジム</t>
    </rPh>
    <rPh sb="4" eb="6">
      <t>ケイヒ</t>
    </rPh>
    <phoneticPr fontId="9"/>
  </si>
  <si>
    <t>本部事務経費P/L</t>
    <rPh sb="0" eb="2">
      <t>ホンブ</t>
    </rPh>
    <rPh sb="2" eb="4">
      <t>ジム</t>
    </rPh>
    <rPh sb="4" eb="6">
      <t>ケイヒ</t>
    </rPh>
    <phoneticPr fontId="9"/>
  </si>
  <si>
    <t>法人税等</t>
    <rPh sb="0" eb="3">
      <t>ホウジンゼイ</t>
    </rPh>
    <rPh sb="3" eb="4">
      <t>トウ</t>
    </rPh>
    <phoneticPr fontId="9"/>
  </si>
  <si>
    <t>H19</t>
    <phoneticPr fontId="9"/>
  </si>
  <si>
    <t>H18</t>
    <phoneticPr fontId="9"/>
  </si>
  <si>
    <t>H17</t>
    <phoneticPr fontId="9"/>
  </si>
  <si>
    <t>羽衣・伊勢佐木（横浜）</t>
    <phoneticPr fontId="9"/>
  </si>
  <si>
    <t>-</t>
    <phoneticPr fontId="9"/>
  </si>
  <si>
    <t>桜橋（大阪）</t>
    <phoneticPr fontId="9"/>
  </si>
  <si>
    <t>はりまや（高知市）</t>
    <phoneticPr fontId="9"/>
  </si>
  <si>
    <t xml:space="preserve"> </t>
    <phoneticPr fontId="9"/>
  </si>
  <si>
    <t>;</t>
    <phoneticPr fontId="9"/>
  </si>
  <si>
    <t xml:space="preserve"> </t>
    <phoneticPr fontId="9"/>
  </si>
  <si>
    <t xml:space="preserve"> </t>
    <phoneticPr fontId="9"/>
  </si>
  <si>
    <t>八日町の「その他収入」は駐車場売却収入3百万円であり、臨時的な収入であるため、除外する。</t>
    <rPh sb="0" eb="2">
      <t>ハチニチ</t>
    </rPh>
    <rPh sb="2" eb="3">
      <t>マチ</t>
    </rPh>
    <rPh sb="7" eb="8">
      <t>タ</t>
    </rPh>
    <rPh sb="8" eb="10">
      <t>シュウニュウ</t>
    </rPh>
    <rPh sb="20" eb="23">
      <t>ヒャクマンエン</t>
    </rPh>
    <rPh sb="27" eb="29">
      <t>リンジ</t>
    </rPh>
    <rPh sb="29" eb="30">
      <t>テキ</t>
    </rPh>
    <rPh sb="31" eb="33">
      <t>シュウニュウ</t>
    </rPh>
    <rPh sb="39" eb="41">
      <t>ジョガイ</t>
    </rPh>
    <phoneticPr fontId="9"/>
  </si>
  <si>
    <t>松山市役所前（松山）の「その他収入」は指定管理者による松山市営駐車場の管理運営業務であるが、譲渡後も継続して実施できる業務とは限らないため除外する。</t>
    <rPh sb="0" eb="3">
      <t>マツヤマシ</t>
    </rPh>
    <rPh sb="3" eb="5">
      <t>ヤクショ</t>
    </rPh>
    <rPh sb="5" eb="6">
      <t>マエ</t>
    </rPh>
    <rPh sb="7" eb="9">
      <t>マツヤマ</t>
    </rPh>
    <rPh sb="14" eb="15">
      <t>タ</t>
    </rPh>
    <rPh sb="15" eb="17">
      <t>シュウニュウ</t>
    </rPh>
    <rPh sb="19" eb="21">
      <t>シテイ</t>
    </rPh>
    <rPh sb="21" eb="24">
      <t>カンリシャ</t>
    </rPh>
    <rPh sb="27" eb="29">
      <t>マツヤマ</t>
    </rPh>
    <rPh sb="29" eb="31">
      <t>シエイ</t>
    </rPh>
    <rPh sb="31" eb="33">
      <t>チュウシャ</t>
    </rPh>
    <rPh sb="33" eb="34">
      <t>ジョウ</t>
    </rPh>
    <rPh sb="35" eb="37">
      <t>カンリ</t>
    </rPh>
    <rPh sb="37" eb="39">
      <t>ウンエイ</t>
    </rPh>
    <rPh sb="39" eb="41">
      <t>ギョウム</t>
    </rPh>
    <rPh sb="46" eb="48">
      <t>ジョウト</t>
    </rPh>
    <rPh sb="48" eb="49">
      <t>ゴ</t>
    </rPh>
    <rPh sb="50" eb="52">
      <t>ケイゾク</t>
    </rPh>
    <rPh sb="54" eb="56">
      <t>ジッシ</t>
    </rPh>
    <rPh sb="59" eb="61">
      <t>ギョウム</t>
    </rPh>
    <rPh sb="63" eb="64">
      <t>カギ</t>
    </rPh>
    <rPh sb="69" eb="71">
      <t>ジョガイ</t>
    </rPh>
    <phoneticPr fontId="9"/>
  </si>
  <si>
    <t>長島（青森）について、減免を受けている固定資産税相当額（100千円）を費用に加算する。</t>
    <rPh sb="0" eb="2">
      <t>ナガシマ</t>
    </rPh>
    <rPh sb="3" eb="5">
      <t>アオモリ</t>
    </rPh>
    <rPh sb="11" eb="13">
      <t>ゲンメン</t>
    </rPh>
    <rPh sb="14" eb="15">
      <t>ウ</t>
    </rPh>
    <rPh sb="19" eb="21">
      <t>コテイ</t>
    </rPh>
    <rPh sb="21" eb="24">
      <t>シサンゼイ</t>
    </rPh>
    <rPh sb="24" eb="26">
      <t>ソウトウ</t>
    </rPh>
    <rPh sb="26" eb="27">
      <t>ガク</t>
    </rPh>
    <rPh sb="31" eb="33">
      <t>センエン</t>
    </rPh>
    <rPh sb="35" eb="37">
      <t>ヒヨウ</t>
    </rPh>
    <rPh sb="38" eb="40">
      <t>カサン</t>
    </rPh>
    <phoneticPr fontId="9"/>
  </si>
  <si>
    <t>借入金
残高</t>
    <rPh sb="0" eb="2">
      <t>カリイレ</t>
    </rPh>
    <rPh sb="2" eb="3">
      <t>キン</t>
    </rPh>
    <rPh sb="4" eb="6">
      <t>ザンダカ</t>
    </rPh>
    <phoneticPr fontId="9"/>
  </si>
  <si>
    <t>繰上返済
違約金</t>
    <rPh sb="0" eb="2">
      <t>クリア</t>
    </rPh>
    <rPh sb="2" eb="4">
      <t>ヘンサイ</t>
    </rPh>
    <rPh sb="5" eb="8">
      <t>イヤクキン</t>
    </rPh>
    <phoneticPr fontId="9"/>
  </si>
  <si>
    <t>シャレオではトンネル通行料を支払う必要がある。（年間15百万円）</t>
    <rPh sb="10" eb="13">
      <t>ツウコウリョウ</t>
    </rPh>
    <rPh sb="14" eb="16">
      <t>シハラ</t>
    </rPh>
    <rPh sb="17" eb="19">
      <t>ヒツヨウ</t>
    </rPh>
    <rPh sb="24" eb="26">
      <t>ネンカン</t>
    </rPh>
    <rPh sb="28" eb="31">
      <t>ヒャクマンエン</t>
    </rPh>
    <phoneticPr fontId="9"/>
  </si>
  <si>
    <t>税引前損益</t>
    <rPh sb="0" eb="2">
      <t>ゼイビ</t>
    </rPh>
    <rPh sb="2" eb="3">
      <t>マエ</t>
    </rPh>
    <rPh sb="3" eb="5">
      <t>ソンエキ</t>
    </rPh>
    <phoneticPr fontId="9"/>
  </si>
  <si>
    <t>税引後損益</t>
    <rPh sb="0" eb="2">
      <t>ゼイビ</t>
    </rPh>
    <rPh sb="2" eb="3">
      <t>ゴ</t>
    </rPh>
    <rPh sb="3" eb="5">
      <t>ソンエキ</t>
    </rPh>
    <phoneticPr fontId="9"/>
  </si>
  <si>
    <t>事業価値（割引率別）</t>
    <rPh sb="0" eb="2">
      <t>ジギョウ</t>
    </rPh>
    <rPh sb="2" eb="4">
      <t>カチ</t>
    </rPh>
    <rPh sb="5" eb="7">
      <t>ワリビキ</t>
    </rPh>
    <rPh sb="7" eb="8">
      <t>リツ</t>
    </rPh>
    <rPh sb="8" eb="9">
      <t>ベツ</t>
    </rPh>
    <phoneticPr fontId="9"/>
  </si>
  <si>
    <t>必要売却予定額</t>
    <rPh sb="0" eb="2">
      <t>ヒツヨウ</t>
    </rPh>
    <rPh sb="2" eb="4">
      <t>バイキャク</t>
    </rPh>
    <rPh sb="4" eb="6">
      <t>ヨテイ</t>
    </rPh>
    <rPh sb="6" eb="7">
      <t>ガク</t>
    </rPh>
    <phoneticPr fontId="9"/>
  </si>
  <si>
    <t>判定　</t>
    <rPh sb="0" eb="2">
      <t>ハンテイ</t>
    </rPh>
    <phoneticPr fontId="9"/>
  </si>
  <si>
    <t>6.66%、１５年との比較</t>
    <rPh sb="8" eb="9">
      <t>ネン</t>
    </rPh>
    <rPh sb="11" eb="13">
      <t>ヒカク</t>
    </rPh>
    <phoneticPr fontId="9"/>
  </si>
  <si>
    <t>10%、１０年との比較</t>
    <rPh sb="6" eb="7">
      <t>ネン</t>
    </rPh>
    <rPh sb="9" eb="11">
      <t>ヒカク</t>
    </rPh>
    <phoneticPr fontId="9"/>
  </si>
  <si>
    <t>一般的な民間企業の法定実効税率　40%にて算定している</t>
    <rPh sb="0" eb="3">
      <t>イッパンテキ</t>
    </rPh>
    <rPh sb="4" eb="6">
      <t>ミンカン</t>
    </rPh>
    <rPh sb="6" eb="8">
      <t>キギョウ</t>
    </rPh>
    <rPh sb="9" eb="11">
      <t>ホウテイ</t>
    </rPh>
    <rPh sb="11" eb="13">
      <t>ジッコウ</t>
    </rPh>
    <rPh sb="13" eb="15">
      <t>ゼイリツ</t>
    </rPh>
    <rPh sb="21" eb="23">
      <t>サンテイ</t>
    </rPh>
    <phoneticPr fontId="9"/>
  </si>
  <si>
    <t>道路開発資金借入金については、繰上返済時に違約金が返済時残高の5％発生するため考慮している。</t>
    <rPh sb="0" eb="2">
      <t>ドウロ</t>
    </rPh>
    <rPh sb="2" eb="4">
      <t>カイハツ</t>
    </rPh>
    <rPh sb="4" eb="6">
      <t>シキン</t>
    </rPh>
    <rPh sb="6" eb="8">
      <t>カリイレ</t>
    </rPh>
    <rPh sb="8" eb="9">
      <t>キン</t>
    </rPh>
    <rPh sb="15" eb="17">
      <t>クリア</t>
    </rPh>
    <rPh sb="17" eb="19">
      <t>ヘンサイ</t>
    </rPh>
    <rPh sb="19" eb="20">
      <t>ジ</t>
    </rPh>
    <rPh sb="21" eb="24">
      <t>イヤクキン</t>
    </rPh>
    <rPh sb="25" eb="27">
      <t>ヘンサイ</t>
    </rPh>
    <rPh sb="27" eb="28">
      <t>ジ</t>
    </rPh>
    <rPh sb="28" eb="30">
      <t>ザンダカ</t>
    </rPh>
    <rPh sb="33" eb="35">
      <t>ハッセイ</t>
    </rPh>
    <rPh sb="39" eb="41">
      <t>コウリョ</t>
    </rPh>
    <phoneticPr fontId="9"/>
  </si>
  <si>
    <t>特別会計正味財産増減計算書の減価償却費と差額▲1百万円が生じている</t>
    <rPh sb="4" eb="6">
      <t>ショウミ</t>
    </rPh>
    <rPh sb="6" eb="8">
      <t>ザイサン</t>
    </rPh>
    <rPh sb="8" eb="10">
      <t>ゾウゲン</t>
    </rPh>
    <rPh sb="10" eb="12">
      <t>ケイサン</t>
    </rPh>
    <rPh sb="12" eb="13">
      <t>ショ</t>
    </rPh>
    <rPh sb="14" eb="16">
      <t>ゲンカ</t>
    </rPh>
    <rPh sb="16" eb="19">
      <t>ショウキャクヒ</t>
    </rPh>
    <rPh sb="28" eb="29">
      <t>ショウ</t>
    </rPh>
    <phoneticPr fontId="9"/>
  </si>
  <si>
    <t xml:space="preserve"> </t>
    <phoneticPr fontId="9"/>
  </si>
  <si>
    <t>案１</t>
    <rPh sb="0" eb="1">
      <t>アン</t>
    </rPh>
    <phoneticPr fontId="9"/>
  </si>
  <si>
    <t>案２</t>
    <rPh sb="0" eb="1">
      <t>アン</t>
    </rPh>
    <phoneticPr fontId="9"/>
  </si>
  <si>
    <t>案３</t>
    <rPh sb="0" eb="1">
      <t>アン</t>
    </rPh>
    <phoneticPr fontId="9"/>
  </si>
  <si>
    <t>案４</t>
    <rPh sb="0" eb="1">
      <t>アン</t>
    </rPh>
    <phoneticPr fontId="9"/>
  </si>
  <si>
    <t>案５</t>
    <rPh sb="0" eb="1">
      <t>アン</t>
    </rPh>
    <phoneticPr fontId="9"/>
  </si>
  <si>
    <t>キャッシュ・フロー</t>
    <phoneticPr fontId="9"/>
  </si>
  <si>
    <t xml:space="preserve"> </t>
    <phoneticPr fontId="9"/>
  </si>
  <si>
    <t>キャッシュ・フロー</t>
    <phoneticPr fontId="9"/>
  </si>
  <si>
    <t>桜橋（大阪）</t>
    <phoneticPr fontId="9"/>
  </si>
  <si>
    <t>はりまや（高知市）</t>
    <phoneticPr fontId="9"/>
  </si>
  <si>
    <t xml:space="preserve"> </t>
    <phoneticPr fontId="9"/>
  </si>
  <si>
    <t>;</t>
    <phoneticPr fontId="9"/>
  </si>
  <si>
    <t>キャッシュ・フロー</t>
    <phoneticPr fontId="9"/>
  </si>
  <si>
    <t>H19</t>
    <phoneticPr fontId="9"/>
  </si>
  <si>
    <t>H18</t>
    <phoneticPr fontId="9"/>
  </si>
  <si>
    <t>H17</t>
    <phoneticPr fontId="9"/>
  </si>
  <si>
    <t>羽衣・伊勢佐木（横浜）</t>
    <phoneticPr fontId="9"/>
  </si>
  <si>
    <t>-</t>
    <phoneticPr fontId="9"/>
  </si>
  <si>
    <t>桜橋（大阪）</t>
    <phoneticPr fontId="9"/>
  </si>
  <si>
    <t>はりまや（高知市）</t>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</si>
  <si>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</si>
  <si>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</si>
  <si>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</si>
  <si>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</si>
  <si>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</si>
  <si>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</si>
  <si>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</si>
  <si>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</si>
  <si>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</si>
  <si>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</si>
  <si>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</si>
  <si>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</si>
  <si>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⑬</t>
    <phoneticPr fontId="9"/>
  </si>
  <si>
    <t>;</t>
    <phoneticPr fontId="9"/>
  </si>
  <si>
    <t xml:space="preserve"> </t>
    <phoneticPr fontId="9"/>
  </si>
  <si>
    <t>現状ベース</t>
    <rPh sb="0" eb="2">
      <t>ゲンジョウ</t>
    </rPh>
    <phoneticPr fontId="9"/>
  </si>
  <si>
    <t>利益</t>
    <rPh sb="0" eb="2">
      <t>リエキ</t>
    </rPh>
    <phoneticPr fontId="9"/>
  </si>
  <si>
    <t>事業価値</t>
    <rPh sb="0" eb="2">
      <t>ジギョウ</t>
    </rPh>
    <rPh sb="2" eb="4">
      <t>カチ</t>
    </rPh>
    <phoneticPr fontId="9"/>
  </si>
  <si>
    <t>○</t>
    <phoneticPr fontId="9"/>
  </si>
  <si>
    <t>×</t>
    <phoneticPr fontId="9"/>
  </si>
  <si>
    <t>15年</t>
    <rPh sb="2" eb="3">
      <t>ネン</t>
    </rPh>
    <phoneticPr fontId="9"/>
  </si>
  <si>
    <t>10年</t>
    <rPh sb="2" eb="3">
      <t>ネン</t>
    </rPh>
    <phoneticPr fontId="9"/>
  </si>
  <si>
    <t xml:space="preserve"> </t>
    <phoneticPr fontId="9"/>
  </si>
  <si>
    <t>H20</t>
    <phoneticPr fontId="9"/>
  </si>
  <si>
    <t>駐車場収入
H20</t>
    <rPh sb="0" eb="3">
      <t>チュウシャジョウ</t>
    </rPh>
    <rPh sb="3" eb="5">
      <t>シュウニュウ</t>
    </rPh>
    <phoneticPr fontId="9"/>
  </si>
  <si>
    <t>その他収入
H20</t>
    <rPh sb="2" eb="3">
      <t>タ</t>
    </rPh>
    <rPh sb="3" eb="5">
      <t>シュウニュウ</t>
    </rPh>
    <phoneticPr fontId="9"/>
  </si>
  <si>
    <t>人件費
H20</t>
    <rPh sb="0" eb="3">
      <t>ジンケンヒ</t>
    </rPh>
    <phoneticPr fontId="9"/>
  </si>
  <si>
    <t>保守・点検維持費
H20</t>
    <rPh sb="0" eb="2">
      <t>ホシュ</t>
    </rPh>
    <rPh sb="3" eb="5">
      <t>テンケン</t>
    </rPh>
    <rPh sb="5" eb="8">
      <t>イジヒ</t>
    </rPh>
    <phoneticPr fontId="9"/>
  </si>
  <si>
    <t>光熱費水道費
H20</t>
    <rPh sb="0" eb="3">
      <t>コウネツヒ</t>
    </rPh>
    <rPh sb="3" eb="6">
      <t>スイドウヒ</t>
    </rPh>
    <phoneticPr fontId="9"/>
  </si>
  <si>
    <t>事務所経費
H20</t>
    <rPh sb="0" eb="3">
      <t>ジムショ</t>
    </rPh>
    <rPh sb="3" eb="5">
      <t>ケイヒ</t>
    </rPh>
    <phoneticPr fontId="9"/>
  </si>
  <si>
    <t>固定資産税等</t>
    <rPh sb="0" eb="2">
      <t>コテイ</t>
    </rPh>
    <rPh sb="2" eb="4">
      <t>シサン</t>
    </rPh>
    <rPh sb="4" eb="5">
      <t>ゼイ</t>
    </rPh>
    <rPh sb="5" eb="6">
      <t>トウ</t>
    </rPh>
    <phoneticPr fontId="9"/>
  </si>
  <si>
    <t>本部
人件費
H20</t>
    <rPh sb="0" eb="2">
      <t>ホンブ</t>
    </rPh>
    <rPh sb="3" eb="5">
      <t>ジンケン</t>
    </rPh>
    <rPh sb="5" eb="6">
      <t>ヒ</t>
    </rPh>
    <phoneticPr fontId="9"/>
  </si>
  <si>
    <t>本部
事務経費
H20</t>
    <rPh sb="0" eb="2">
      <t>ホンブ</t>
    </rPh>
    <rPh sb="3" eb="5">
      <t>ジム</t>
    </rPh>
    <rPh sb="5" eb="7">
      <t>ケイヒ</t>
    </rPh>
    <phoneticPr fontId="9"/>
  </si>
  <si>
    <t>合計（14場一括の場合)</t>
    <rPh sb="0" eb="2">
      <t>ゴウケイ</t>
    </rPh>
    <rPh sb="5" eb="6">
      <t>ジョウ</t>
    </rPh>
    <rPh sb="6" eb="8">
      <t>イッカツ</t>
    </rPh>
    <rPh sb="9" eb="11">
      <t>バアイ</t>
    </rPh>
    <phoneticPr fontId="9"/>
  </si>
  <si>
    <t>合計（事業価値プラスのもの)</t>
    <rPh sb="0" eb="2">
      <t>ゴウケイ</t>
    </rPh>
    <rPh sb="3" eb="5">
      <t>ジギョウ</t>
    </rPh>
    <rPh sb="5" eb="7">
      <t>カチ</t>
    </rPh>
    <phoneticPr fontId="9"/>
  </si>
  <si>
    <t>■損益計算表</t>
    <rPh sb="1" eb="3">
      <t>ソンエキ</t>
    </rPh>
    <rPh sb="3" eb="5">
      <t>ケイサン</t>
    </rPh>
    <rPh sb="5" eb="6">
      <t>オモテ</t>
    </rPh>
    <phoneticPr fontId="9"/>
  </si>
  <si>
    <t>Ｈ23</t>
  </si>
  <si>
    <t>Ｈ24</t>
  </si>
  <si>
    <t>Ｈ25</t>
  </si>
  <si>
    <t>Ｈ26</t>
  </si>
  <si>
    <t>Ｈ27</t>
  </si>
  <si>
    <t>Ｈ28</t>
  </si>
  <si>
    <t>Ｈ29</t>
  </si>
  <si>
    <t>Ｈ30</t>
  </si>
  <si>
    <t>Ｈ31</t>
  </si>
  <si>
    <t>駐車場収入</t>
    <rPh sb="0" eb="2">
      <t>チュウシャ</t>
    </rPh>
    <rPh sb="2" eb="3">
      <t>ジョウ</t>
    </rPh>
    <rPh sb="3" eb="5">
      <t>シュウニュウ</t>
    </rPh>
    <phoneticPr fontId="9"/>
  </si>
  <si>
    <t>光熱水費</t>
    <rPh sb="0" eb="2">
      <t>コウネツ</t>
    </rPh>
    <rPh sb="2" eb="3">
      <t>スイ</t>
    </rPh>
    <rPh sb="3" eb="4">
      <t>ヒ</t>
    </rPh>
    <phoneticPr fontId="9"/>
  </si>
  <si>
    <t>事務所経費</t>
    <rPh sb="0" eb="2">
      <t>ジム</t>
    </rPh>
    <rPh sb="2" eb="3">
      <t>ショ</t>
    </rPh>
    <rPh sb="3" eb="5">
      <t>ケイヒ</t>
    </rPh>
    <phoneticPr fontId="9"/>
  </si>
  <si>
    <t>本部人件費</t>
    <rPh sb="0" eb="2">
      <t>ホンブ</t>
    </rPh>
    <rPh sb="2" eb="5">
      <t>ジンケンヒ</t>
    </rPh>
    <phoneticPr fontId="9"/>
  </si>
  <si>
    <t>営業外損益</t>
    <rPh sb="0" eb="2">
      <t>エイギョウ</t>
    </rPh>
    <rPh sb="2" eb="3">
      <t>ガイ</t>
    </rPh>
    <rPh sb="3" eb="5">
      <t>ソンエキ</t>
    </rPh>
    <phoneticPr fontId="9"/>
  </si>
  <si>
    <t>当期利益（税引前）</t>
    <rPh sb="0" eb="2">
      <t>トウキ</t>
    </rPh>
    <rPh sb="2" eb="4">
      <t>リエキ</t>
    </rPh>
    <rPh sb="5" eb="7">
      <t>ゼイビ</t>
    </rPh>
    <rPh sb="7" eb="8">
      <t>マエ</t>
    </rPh>
    <phoneticPr fontId="9"/>
  </si>
  <si>
    <t>当期利益（税引後）</t>
    <rPh sb="0" eb="2">
      <t>トウキ</t>
    </rPh>
    <rPh sb="2" eb="4">
      <t>リエキ</t>
    </rPh>
    <rPh sb="5" eb="7">
      <t>ゼイビ</t>
    </rPh>
    <rPh sb="7" eb="8">
      <t>ゴ</t>
    </rPh>
    <phoneticPr fontId="9"/>
  </si>
  <si>
    <t>税引前利益</t>
  </si>
  <si>
    <t>６期前</t>
  </si>
  <si>
    <t>５期前</t>
  </si>
  <si>
    <t>４期前</t>
  </si>
  <si>
    <t>３期前</t>
  </si>
  <si>
    <t>２期前</t>
  </si>
  <si>
    <t>１期前</t>
  </si>
  <si>
    <t>当期</t>
  </si>
  <si>
    <t>課税対象額</t>
  </si>
  <si>
    <t>■ＣＦ表</t>
    <rPh sb="3" eb="4">
      <t>ヒョウ</t>
    </rPh>
    <phoneticPr fontId="9"/>
  </si>
  <si>
    <t>　減価償却戻入</t>
    <rPh sb="1" eb="3">
      <t>ゲンカ</t>
    </rPh>
    <rPh sb="3" eb="5">
      <t>ショウキャク</t>
    </rPh>
    <phoneticPr fontId="9"/>
  </si>
  <si>
    <t>　税引後当期損失</t>
    <rPh sb="6" eb="8">
      <t>ソンシツ</t>
    </rPh>
    <phoneticPr fontId="9"/>
  </si>
  <si>
    <t>Ｈ21</t>
  </si>
  <si>
    <t>Ｈ22</t>
    <phoneticPr fontId="9"/>
  </si>
  <si>
    <t>期間係数</t>
    <rPh sb="0" eb="2">
      <t>キカン</t>
    </rPh>
    <rPh sb="2" eb="4">
      <t>ケイスウ</t>
    </rPh>
    <phoneticPr fontId="9"/>
  </si>
  <si>
    <t>割引率</t>
    <rPh sb="0" eb="2">
      <t>ワリビキ</t>
    </rPh>
    <rPh sb="2" eb="3">
      <t>リツ</t>
    </rPh>
    <phoneticPr fontId="9"/>
  </si>
  <si>
    <t>営業外費用</t>
    <rPh sb="0" eb="3">
      <t>エイギョウガイ</t>
    </rPh>
    <rPh sb="3" eb="5">
      <t>ヒヨウ</t>
    </rPh>
    <phoneticPr fontId="9"/>
  </si>
  <si>
    <t>営業外収益</t>
    <rPh sb="0" eb="3">
      <t>エイギョウガイ</t>
    </rPh>
    <rPh sb="3" eb="5">
      <t>シュウエキ</t>
    </rPh>
    <phoneticPr fontId="9"/>
  </si>
  <si>
    <t>　法人税等</t>
    <rPh sb="1" eb="4">
      <t>ホウジンゼイ</t>
    </rPh>
    <rPh sb="4" eb="5">
      <t>トウ</t>
    </rPh>
    <phoneticPr fontId="9"/>
  </si>
  <si>
    <t>営業費用</t>
    <rPh sb="0" eb="2">
      <t>エイギョウ</t>
    </rPh>
    <rPh sb="2" eb="4">
      <t>ヒヨウ</t>
    </rPh>
    <phoneticPr fontId="9"/>
  </si>
  <si>
    <t>事業価値一覧</t>
    <rPh sb="0" eb="2">
      <t>ジギョウ</t>
    </rPh>
    <rPh sb="2" eb="4">
      <t>カチ</t>
    </rPh>
    <rPh sb="4" eb="6">
      <t>イチラン</t>
    </rPh>
    <phoneticPr fontId="9"/>
  </si>
  <si>
    <t>事業期間</t>
    <rPh sb="0" eb="2">
      <t>ジギョウ</t>
    </rPh>
    <rPh sb="2" eb="4">
      <t>キカン</t>
    </rPh>
    <phoneticPr fontId="9"/>
  </si>
  <si>
    <t>駐車場：</t>
    <rPh sb="0" eb="2">
      <t>チュウシャ</t>
    </rPh>
    <rPh sb="2" eb="3">
      <t>ジョウ</t>
    </rPh>
    <phoneticPr fontId="9"/>
  </si>
  <si>
    <t>年度</t>
    <rPh sb="0" eb="2">
      <t>ネンド</t>
    </rPh>
    <phoneticPr fontId="9"/>
  </si>
  <si>
    <t>現在価値累計</t>
    <rPh sb="0" eb="2">
      <t>ゲンザイ</t>
    </rPh>
    <rPh sb="2" eb="4">
      <t>カチ</t>
    </rPh>
    <rPh sb="4" eb="6">
      <t>ルイケイ</t>
    </rPh>
    <phoneticPr fontId="9"/>
  </si>
  <si>
    <t>不動産簿価</t>
    <rPh sb="0" eb="3">
      <t>フドウサン</t>
    </rPh>
    <rPh sb="3" eb="5">
      <t>ボカ</t>
    </rPh>
    <phoneticPr fontId="9"/>
  </si>
  <si>
    <t>収入トレンド</t>
    <rPh sb="0" eb="2">
      <t>シュウニュウ</t>
    </rPh>
    <phoneticPr fontId="9"/>
  </si>
  <si>
    <t>本部経費</t>
    <rPh sb="0" eb="2">
      <t>ホンブ</t>
    </rPh>
    <rPh sb="2" eb="4">
      <t>ケイヒ</t>
    </rPh>
    <phoneticPr fontId="9"/>
  </si>
  <si>
    <t>本部経費（本部家賃除外）B</t>
    <rPh sb="9" eb="11">
      <t>ジョガイ</t>
    </rPh>
    <phoneticPr fontId="9"/>
  </si>
  <si>
    <t>借入残高</t>
    <rPh sb="0" eb="2">
      <t>カリイ</t>
    </rPh>
    <rPh sb="2" eb="4">
      <t>ザンダカ</t>
    </rPh>
    <phoneticPr fontId="9"/>
  </si>
  <si>
    <t>借入違約金</t>
    <rPh sb="0" eb="2">
      <t>カリイ</t>
    </rPh>
    <rPh sb="2" eb="4">
      <t>イヤク</t>
    </rPh>
    <rPh sb="4" eb="5">
      <t>キン</t>
    </rPh>
    <phoneticPr fontId="9"/>
  </si>
  <si>
    <t>（参考）</t>
    <rPh sb="1" eb="3">
      <t>サンコウ</t>
    </rPh>
    <phoneticPr fontId="9"/>
  </si>
  <si>
    <t>①据置き</t>
    <rPh sb="1" eb="3">
      <t>スエオ</t>
    </rPh>
    <phoneticPr fontId="9"/>
  </si>
  <si>
    <t>②3年トレンド</t>
    <rPh sb="2" eb="3">
      <t>ネン</t>
    </rPh>
    <phoneticPr fontId="9"/>
  </si>
  <si>
    <t>②3年トレンド　</t>
    <rPh sb="2" eb="3">
      <t>ネン</t>
    </rPh>
    <phoneticPr fontId="9"/>
  </si>
  <si>
    <t xml:space="preserve"> 　現在価値累計</t>
    <rPh sb="2" eb="4">
      <t>ゲンザイ</t>
    </rPh>
    <rPh sb="4" eb="6">
      <t>カチ</t>
    </rPh>
    <rPh sb="6" eb="8">
      <t>ルイケイ</t>
    </rPh>
    <phoneticPr fontId="9"/>
  </si>
  <si>
    <t xml:space="preserve">  割引率</t>
    <rPh sb="2" eb="4">
      <t>ワリビキ</t>
    </rPh>
    <rPh sb="4" eb="5">
      <t>リツ</t>
    </rPh>
    <phoneticPr fontId="9"/>
  </si>
  <si>
    <t>(H22/3末）</t>
    <rPh sb="6" eb="7">
      <t>マツ</t>
    </rPh>
    <phoneticPr fontId="9"/>
  </si>
  <si>
    <t>③機構見込</t>
    <rPh sb="1" eb="3">
      <t>キコウ</t>
    </rPh>
    <rPh sb="3" eb="5">
      <t>ミコ</t>
    </rPh>
    <phoneticPr fontId="9"/>
  </si>
  <si>
    <t>※</t>
    <phoneticPr fontId="9"/>
  </si>
  <si>
    <t>： 過去3年（H18年度～H20年度）の平均値据置き</t>
    <phoneticPr fontId="9"/>
  </si>
  <si>
    <t>： 過去3年（H18年度～H20年度）のトレンドが3年続くと仮定、4年目以降は据置き</t>
    <phoneticPr fontId="9"/>
  </si>
  <si>
    <t>：  機構作成の収入見込（見込期間以降は据置き）</t>
    <phoneticPr fontId="9"/>
  </si>
  <si>
    <t>： 過去3年（H18年度～H20年度）のトレンドが3年続くと仮定、4年目以降は据置き</t>
    <phoneticPr fontId="9"/>
  </si>
  <si>
    <t>：  機構作成の収入見込（見込期間以降は据置き）</t>
    <phoneticPr fontId="9"/>
  </si>
  <si>
    <t xml:space="preserve">事業価値一覧 </t>
    <rPh sb="0" eb="2">
      <t>ジギョウ</t>
    </rPh>
    <rPh sb="2" eb="4">
      <t>カチ</t>
    </rPh>
    <rPh sb="4" eb="6">
      <t>イチラン</t>
    </rPh>
    <phoneticPr fontId="9"/>
  </si>
  <si>
    <t>譲渡方法：</t>
    <rPh sb="0" eb="2">
      <t>ジョウト</t>
    </rPh>
    <rPh sb="2" eb="4">
      <t>ホウホウ</t>
    </rPh>
    <phoneticPr fontId="9"/>
  </si>
  <si>
    <t>一括</t>
    <rPh sb="0" eb="2">
      <t>イッカツ</t>
    </rPh>
    <phoneticPr fontId="9"/>
  </si>
  <si>
    <t>個別</t>
    <rPh sb="0" eb="2">
      <t>コベツ</t>
    </rPh>
    <phoneticPr fontId="9"/>
  </si>
  <si>
    <t>本部経費（本部家賃現状）A</t>
    <rPh sb="9" eb="11">
      <t>ゲンジョウ</t>
    </rPh>
    <phoneticPr fontId="9"/>
  </si>
  <si>
    <t xml:space="preserve"> </t>
    <phoneticPr fontId="9"/>
  </si>
  <si>
    <t>税額</t>
    <phoneticPr fontId="9"/>
  </si>
  <si>
    <t>フリーキャッシュフロー</t>
    <phoneticPr fontId="9"/>
  </si>
  <si>
    <t>その他収入</t>
    <rPh sb="2" eb="3">
      <t>タ</t>
    </rPh>
    <rPh sb="3" eb="5">
      <t>シュウニュウ</t>
    </rPh>
    <phoneticPr fontId="9"/>
  </si>
  <si>
    <t>Ｈ42</t>
  </si>
  <si>
    <t>Ｈ32</t>
  </si>
  <si>
    <t>人件費等</t>
    <rPh sb="0" eb="3">
      <t>ジンケンヒ</t>
    </rPh>
    <rPh sb="3" eb="4">
      <t>トウ</t>
    </rPh>
    <phoneticPr fontId="9"/>
  </si>
  <si>
    <t>必要移転コスト</t>
    <rPh sb="0" eb="2">
      <t>ヒツヨウ</t>
    </rPh>
    <rPh sb="2" eb="4">
      <t>イテン</t>
    </rPh>
    <phoneticPr fontId="9"/>
  </si>
  <si>
    <t>北海道・東北</t>
    <rPh sb="0" eb="3">
      <t>ホッカイドウ</t>
    </rPh>
    <rPh sb="4" eb="6">
      <t>トウホク</t>
    </rPh>
    <phoneticPr fontId="9"/>
  </si>
  <si>
    <t>関東・中部・近畿</t>
    <rPh sb="0" eb="2">
      <t>カントウ</t>
    </rPh>
    <rPh sb="3" eb="5">
      <t>チュウブ</t>
    </rPh>
    <rPh sb="6" eb="8">
      <t>キンキ</t>
    </rPh>
    <phoneticPr fontId="9"/>
  </si>
  <si>
    <t xml:space="preserve"> </t>
    <phoneticPr fontId="9"/>
  </si>
  <si>
    <t>■１４駐車場の価値</t>
    <rPh sb="3" eb="6">
      <t>チュウシャジョウ</t>
    </rPh>
    <rPh sb="7" eb="9">
      <t>カチ</t>
    </rPh>
    <phoneticPr fontId="9"/>
  </si>
  <si>
    <t>（単位：千円）</t>
    <rPh sb="1" eb="3">
      <t>タンイ</t>
    </rPh>
    <rPh sb="4" eb="6">
      <t>センエン</t>
    </rPh>
    <phoneticPr fontId="9"/>
  </si>
  <si>
    <t>将来予測ベース</t>
    <rPh sb="0" eb="2">
      <t>ショウライ</t>
    </rPh>
    <rPh sb="2" eb="4">
      <t>ヨソク</t>
    </rPh>
    <phoneticPr fontId="9"/>
  </si>
  <si>
    <t>H20年度決算ベース</t>
    <rPh sb="3" eb="5">
      <t>ネンド</t>
    </rPh>
    <rPh sb="5" eb="7">
      <t>ケッサン</t>
    </rPh>
    <phoneticPr fontId="9"/>
  </si>
  <si>
    <t>H19年度決算ベース</t>
    <rPh sb="3" eb="5">
      <t>ネンド</t>
    </rPh>
    <rPh sb="5" eb="7">
      <t>ケッサン</t>
    </rPh>
    <phoneticPr fontId="9"/>
  </si>
  <si>
    <t>有期（15年）</t>
    <rPh sb="0" eb="2">
      <t>ユウキ</t>
    </rPh>
    <rPh sb="5" eb="6">
      <t>ネン</t>
    </rPh>
    <phoneticPr fontId="9"/>
  </si>
  <si>
    <t>無期</t>
    <rPh sb="0" eb="2">
      <t>ムキ</t>
    </rPh>
    <phoneticPr fontId="9"/>
  </si>
  <si>
    <t>収入：H19～H21平均</t>
  </si>
  <si>
    <t>本部費用：H22（予測）</t>
    <rPh sb="3" eb="4">
      <t>ヨウ</t>
    </rPh>
    <phoneticPr fontId="9"/>
  </si>
  <si>
    <t>評価額</t>
    <rPh sb="0" eb="3">
      <t>ヒョウカガク</t>
    </rPh>
    <phoneticPr fontId="9"/>
  </si>
  <si>
    <t>将来①</t>
    <rPh sb="0" eb="2">
      <t>ショウライ</t>
    </rPh>
    <phoneticPr fontId="9"/>
  </si>
  <si>
    <t>将来②</t>
    <rPh sb="0" eb="2">
      <t>ショウライ</t>
    </rPh>
    <phoneticPr fontId="9"/>
  </si>
  <si>
    <t>将来③</t>
    <rPh sb="0" eb="2">
      <t>ショウライ</t>
    </rPh>
    <phoneticPr fontId="9"/>
  </si>
  <si>
    <t>将来④</t>
    <rPh sb="0" eb="2">
      <t>ショウライ</t>
    </rPh>
    <phoneticPr fontId="9"/>
  </si>
  <si>
    <t>　北一条</t>
    <rPh sb="1" eb="2">
      <t>キタ</t>
    </rPh>
    <rPh sb="2" eb="4">
      <t>イチジョウ</t>
    </rPh>
    <phoneticPr fontId="9"/>
  </si>
  <si>
    <t>　長島</t>
    <rPh sb="1" eb="3">
      <t>ナガシマ</t>
    </rPh>
    <phoneticPr fontId="9"/>
  </si>
  <si>
    <t>　平和通り</t>
    <rPh sb="1" eb="3">
      <t>ヘイワ</t>
    </rPh>
    <rPh sb="3" eb="4">
      <t>ドオ</t>
    </rPh>
    <phoneticPr fontId="9"/>
  </si>
  <si>
    <t>　泉町</t>
    <rPh sb="1" eb="2">
      <t>イズミ</t>
    </rPh>
    <rPh sb="2" eb="3">
      <t>チョウ</t>
    </rPh>
    <phoneticPr fontId="9"/>
  </si>
  <si>
    <t>　赤坂</t>
    <rPh sb="1" eb="3">
      <t>アカサカ</t>
    </rPh>
    <phoneticPr fontId="9"/>
  </si>
  <si>
    <t>　八日町</t>
    <rPh sb="1" eb="4">
      <t>ヨウカマチ</t>
    </rPh>
    <phoneticPr fontId="9"/>
  </si>
  <si>
    <t>　伊勢佐木</t>
    <rPh sb="1" eb="3">
      <t>イセ</t>
    </rPh>
    <rPh sb="3" eb="4">
      <t>サ</t>
    </rPh>
    <rPh sb="4" eb="5">
      <t>キ</t>
    </rPh>
    <phoneticPr fontId="9"/>
  </si>
  <si>
    <t>　静岡</t>
    <rPh sb="1" eb="3">
      <t>シズオカ</t>
    </rPh>
    <phoneticPr fontId="9"/>
  </si>
  <si>
    <t>　大曽根</t>
    <rPh sb="1" eb="4">
      <t>オオソネ</t>
    </rPh>
    <phoneticPr fontId="9"/>
  </si>
  <si>
    <t>　四日市</t>
    <rPh sb="1" eb="4">
      <t>ヨッカイチ</t>
    </rPh>
    <phoneticPr fontId="9"/>
  </si>
  <si>
    <t>　桜橋</t>
    <rPh sb="1" eb="3">
      <t>サクラバシ</t>
    </rPh>
    <phoneticPr fontId="9"/>
  </si>
  <si>
    <t>　紙屋町</t>
    <rPh sb="1" eb="4">
      <t>カミヤチョウ</t>
    </rPh>
    <phoneticPr fontId="9"/>
  </si>
  <si>
    <t>　松山</t>
    <rPh sb="1" eb="3">
      <t>マツヤマ</t>
    </rPh>
    <phoneticPr fontId="9"/>
  </si>
  <si>
    <t>計(個別)</t>
    <rPh sb="0" eb="1">
      <t>ケイ</t>
    </rPh>
    <phoneticPr fontId="9"/>
  </si>
  <si>
    <t>１４場一括</t>
    <rPh sb="2" eb="3">
      <t>ジョウ</t>
    </rPh>
    <rPh sb="3" eb="5">
      <t>イッカツ</t>
    </rPh>
    <phoneticPr fontId="9"/>
  </si>
  <si>
    <t>CF(キャッシュフロー)： （営業損益）－（法人税）＋（減価償却費）</t>
    <rPh sb="15" eb="17">
      <t>エイギョウ</t>
    </rPh>
    <rPh sb="17" eb="19">
      <t>ソンエキ</t>
    </rPh>
    <rPh sb="22" eb="25">
      <t>ホウジンゼイ</t>
    </rPh>
    <rPh sb="28" eb="30">
      <t>ゲンカ</t>
    </rPh>
    <rPh sb="30" eb="32">
      <t>ショウキャク</t>
    </rPh>
    <rPh sb="32" eb="33">
      <t>ヒ</t>
    </rPh>
    <phoneticPr fontId="9"/>
  </si>
  <si>
    <t>借入金残高：2,408,610千円、繰上違約金：103,923千円、計：2,512,533千円　（H22.3月）</t>
    <rPh sb="0" eb="2">
      <t>カリイレ</t>
    </rPh>
    <rPh sb="2" eb="3">
      <t>キン</t>
    </rPh>
    <rPh sb="3" eb="5">
      <t>ザンダカ</t>
    </rPh>
    <rPh sb="15" eb="17">
      <t>センエン</t>
    </rPh>
    <rPh sb="18" eb="20">
      <t>クリアゲ</t>
    </rPh>
    <rPh sb="20" eb="23">
      <t>イヤクキン</t>
    </rPh>
    <rPh sb="31" eb="33">
      <t>センエン</t>
    </rPh>
    <rPh sb="34" eb="35">
      <t>ケイ</t>
    </rPh>
    <rPh sb="45" eb="47">
      <t>センエン</t>
    </rPh>
    <rPh sb="54" eb="55">
      <t>ガツ</t>
    </rPh>
    <phoneticPr fontId="9"/>
  </si>
  <si>
    <t>駐車場管理運営事業積立金：270,000千円</t>
    <rPh sb="0" eb="2">
      <t>チュウシャ</t>
    </rPh>
    <rPh sb="2" eb="3">
      <t>ジョウ</t>
    </rPh>
    <rPh sb="3" eb="5">
      <t>カンリ</t>
    </rPh>
    <rPh sb="5" eb="7">
      <t>ウンエイ</t>
    </rPh>
    <rPh sb="7" eb="9">
      <t>ジギョウ</t>
    </rPh>
    <rPh sb="9" eb="11">
      <t>ツミタテ</t>
    </rPh>
    <rPh sb="11" eb="12">
      <t>キン</t>
    </rPh>
    <rPh sb="20" eb="22">
      <t>センエン</t>
    </rPh>
    <phoneticPr fontId="9"/>
  </si>
  <si>
    <t>■計算条件</t>
    <rPh sb="1" eb="3">
      <t>ケイサン</t>
    </rPh>
    <rPh sb="3" eb="5">
      <t>ジョウケン</t>
    </rPh>
    <phoneticPr fontId="9"/>
  </si>
  <si>
    <t>（単位：千円／年）</t>
    <rPh sb="1" eb="3">
      <t>タンイ</t>
    </rPh>
    <rPh sb="4" eb="6">
      <t>センエン</t>
    </rPh>
    <rPh sb="7" eb="8">
      <t>ネン</t>
    </rPh>
    <phoneticPr fontId="9"/>
  </si>
  <si>
    <t>収入</t>
    <rPh sb="0" eb="2">
      <t>シュウニュウ</t>
    </rPh>
    <phoneticPr fontId="9"/>
  </si>
  <si>
    <t>H19(決）、H20（決）、H21(予測)の平均</t>
    <rPh sb="4" eb="5">
      <t>ケツ</t>
    </rPh>
    <rPh sb="11" eb="12">
      <t>ケツ</t>
    </rPh>
    <rPh sb="18" eb="20">
      <t>ヨソク</t>
    </rPh>
    <rPh sb="22" eb="24">
      <t>ヘイキン</t>
    </rPh>
    <phoneticPr fontId="9"/>
  </si>
  <si>
    <t>H21(予測)</t>
    <rPh sb="4" eb="6">
      <t>ヨソク</t>
    </rPh>
    <phoneticPr fontId="9"/>
  </si>
  <si>
    <t>H18～H20の平均（全て決算）</t>
    <rPh sb="8" eb="10">
      <t>ヘイキン</t>
    </rPh>
    <rPh sb="11" eb="12">
      <t>スベ</t>
    </rPh>
    <rPh sb="13" eb="15">
      <t>ケッサン</t>
    </rPh>
    <phoneticPr fontId="9"/>
  </si>
  <si>
    <t>H17～H19の平均（全て決算）</t>
    <rPh sb="8" eb="10">
      <t>ヘイキン</t>
    </rPh>
    <rPh sb="11" eb="12">
      <t>スベ</t>
    </rPh>
    <rPh sb="13" eb="15">
      <t>ケッサン</t>
    </rPh>
    <phoneticPr fontId="9"/>
  </si>
  <si>
    <t>H19（決算）</t>
    <rPh sb="4" eb="6">
      <t>ケッサン</t>
    </rPh>
    <phoneticPr fontId="9"/>
  </si>
  <si>
    <t>各場費用</t>
    <rPh sb="0" eb="1">
      <t>カク</t>
    </rPh>
    <rPh sb="1" eb="2">
      <t>ジョウ</t>
    </rPh>
    <rPh sb="2" eb="4">
      <t>ヒヨウ</t>
    </rPh>
    <phoneticPr fontId="9"/>
  </si>
  <si>
    <t>H22(予測)</t>
    <rPh sb="4" eb="6">
      <t>ヨソク</t>
    </rPh>
    <phoneticPr fontId="9"/>
  </si>
  <si>
    <t>保守点検維持費</t>
    <rPh sb="0" eb="2">
      <t>ホシュ</t>
    </rPh>
    <rPh sb="2" eb="4">
      <t>テンケン</t>
    </rPh>
    <rPh sb="4" eb="6">
      <t>イジ</t>
    </rPh>
    <rPh sb="6" eb="7">
      <t>ヒ</t>
    </rPh>
    <phoneticPr fontId="9"/>
  </si>
  <si>
    <t>承継後業務分担案による見積額</t>
    <rPh sb="0" eb="2">
      <t>ショウケイ</t>
    </rPh>
    <rPh sb="2" eb="3">
      <t>ゴ</t>
    </rPh>
    <rPh sb="3" eb="5">
      <t>ギョウム</t>
    </rPh>
    <rPh sb="5" eb="7">
      <t>ブンタン</t>
    </rPh>
    <rPh sb="7" eb="8">
      <t>アン</t>
    </rPh>
    <rPh sb="11" eb="13">
      <t>ミツモリ</t>
    </rPh>
    <rPh sb="13" eb="14">
      <t>ガク</t>
    </rPh>
    <phoneticPr fontId="9"/>
  </si>
  <si>
    <t>保守：H20（決算）
修繕：H17～H20の平均（全て決算）</t>
    <rPh sb="0" eb="2">
      <t>ホシュ</t>
    </rPh>
    <rPh sb="11" eb="13">
      <t>シュウゼン</t>
    </rPh>
    <rPh sb="22" eb="24">
      <t>ヘイキン</t>
    </rPh>
    <rPh sb="25" eb="26">
      <t>スベ</t>
    </rPh>
    <phoneticPr fontId="9"/>
  </si>
  <si>
    <t>保守：H19（決算）
修繕：H17～H19の平均（全て決算）</t>
    <rPh sb="0" eb="2">
      <t>ホシュ</t>
    </rPh>
    <rPh sb="7" eb="9">
      <t>ケッサン</t>
    </rPh>
    <rPh sb="11" eb="13">
      <t>シュウゼン</t>
    </rPh>
    <rPh sb="22" eb="24">
      <t>ヘイキン</t>
    </rPh>
    <rPh sb="25" eb="26">
      <t>スベ</t>
    </rPh>
    <phoneticPr fontId="9"/>
  </si>
  <si>
    <t>本部費用</t>
    <rPh sb="0" eb="2">
      <t>ホンブ</t>
    </rPh>
    <rPh sb="2" eb="4">
      <t>ヒヨウ</t>
    </rPh>
    <phoneticPr fontId="9"/>
  </si>
  <si>
    <t>（民間駐車場運営企業の水準）</t>
    <rPh sb="1" eb="3">
      <t>ミンカン</t>
    </rPh>
    <rPh sb="3" eb="5">
      <t>チュウシャ</t>
    </rPh>
    <rPh sb="5" eb="6">
      <t>ジョウ</t>
    </rPh>
    <rPh sb="6" eb="8">
      <t>ウンエイ</t>
    </rPh>
    <rPh sb="8" eb="10">
      <t>キギョウ</t>
    </rPh>
    <rPh sb="11" eb="13">
      <t>スイジュン</t>
    </rPh>
    <phoneticPr fontId="9"/>
  </si>
  <si>
    <t>■将来予測の根拠</t>
    <rPh sb="1" eb="3">
      <t>ショウライ</t>
    </rPh>
    <rPh sb="3" eb="5">
      <t>ヨソク</t>
    </rPh>
    <rPh sb="6" eb="8">
      <t>コンキョ</t>
    </rPh>
    <phoneticPr fontId="9"/>
  </si>
  <si>
    <t>駐車場収入：</t>
    <rPh sb="0" eb="2">
      <t>チュウシャ</t>
    </rPh>
    <rPh sb="2" eb="3">
      <t>ジョウ</t>
    </rPh>
    <rPh sb="3" eb="5">
      <t>シュウニュウ</t>
    </rPh>
    <phoneticPr fontId="9"/>
  </si>
  <si>
    <t>H21年度…JPOにおいて、前年度比７％減と予測。 (▼約8000万円）</t>
    <rPh sb="3" eb="5">
      <t>ネンド</t>
    </rPh>
    <rPh sb="14" eb="18">
      <t>ゼンネンドヒ</t>
    </rPh>
    <rPh sb="20" eb="21">
      <t>ゲン</t>
    </rPh>
    <rPh sb="22" eb="24">
      <t>ヨソク</t>
    </rPh>
    <rPh sb="28" eb="29">
      <t>ヤク</t>
    </rPh>
    <rPh sb="33" eb="35">
      <t>マンエン</t>
    </rPh>
    <phoneticPr fontId="9"/>
  </si>
  <si>
    <t>人件費等：</t>
    <rPh sb="0" eb="3">
      <t>ジンケンヒ</t>
    </rPh>
    <rPh sb="3" eb="4">
      <t>トウ</t>
    </rPh>
    <phoneticPr fontId="9"/>
  </si>
  <si>
    <t>現場職員人件費…H21.11.1現在の現場職員数の削減実態を反映</t>
    <rPh sb="0" eb="2">
      <t>ゲンバ</t>
    </rPh>
    <rPh sb="2" eb="4">
      <t>ショクイン</t>
    </rPh>
    <rPh sb="4" eb="7">
      <t>ジンケンヒ</t>
    </rPh>
    <rPh sb="16" eb="18">
      <t>ゲンザイ</t>
    </rPh>
    <rPh sb="19" eb="21">
      <t>ゲンバ</t>
    </rPh>
    <rPh sb="21" eb="24">
      <t>ショクインスウ</t>
    </rPh>
    <rPh sb="25" eb="27">
      <t>サクゲン</t>
    </rPh>
    <rPh sb="27" eb="29">
      <t>ジッタイ</t>
    </rPh>
    <rPh sb="30" eb="32">
      <t>ハンエイ</t>
    </rPh>
    <phoneticPr fontId="9"/>
  </si>
  <si>
    <t>委託費（管理会社、シルバー人材等）…H21年度契約時点でのH20年度決算からの削減額（▼3,800万円）を反映。</t>
    <rPh sb="0" eb="2">
      <t>イタク</t>
    </rPh>
    <rPh sb="2" eb="3">
      <t>ヒ</t>
    </rPh>
    <rPh sb="4" eb="6">
      <t>カンリ</t>
    </rPh>
    <rPh sb="6" eb="8">
      <t>ガイシャ</t>
    </rPh>
    <rPh sb="13" eb="15">
      <t>ジンザイ</t>
    </rPh>
    <rPh sb="15" eb="16">
      <t>トウ</t>
    </rPh>
    <rPh sb="21" eb="23">
      <t>ネンド</t>
    </rPh>
    <rPh sb="23" eb="25">
      <t>ケイヤク</t>
    </rPh>
    <rPh sb="25" eb="27">
      <t>ジテン</t>
    </rPh>
    <rPh sb="32" eb="34">
      <t>ネンド</t>
    </rPh>
    <rPh sb="34" eb="36">
      <t>ケッサン</t>
    </rPh>
    <rPh sb="39" eb="42">
      <t>サクゲンガク</t>
    </rPh>
    <rPh sb="53" eb="55">
      <t>ハンエイ</t>
    </rPh>
    <phoneticPr fontId="9"/>
  </si>
  <si>
    <t>保守点検維持費：</t>
    <rPh sb="0" eb="2">
      <t>ホシュ</t>
    </rPh>
    <rPh sb="2" eb="4">
      <t>テンケン</t>
    </rPh>
    <rPh sb="4" eb="7">
      <t>イジヒ</t>
    </rPh>
    <phoneticPr fontId="9"/>
  </si>
  <si>
    <t>承継後の維持管理業務分担案に基づく、承継事業者の負担コスト見積結果。</t>
    <rPh sb="0" eb="2">
      <t>ショウケイ</t>
    </rPh>
    <rPh sb="2" eb="3">
      <t>ゴ</t>
    </rPh>
    <rPh sb="4" eb="6">
      <t>イジ</t>
    </rPh>
    <rPh sb="6" eb="8">
      <t>カンリ</t>
    </rPh>
    <rPh sb="8" eb="10">
      <t>ギョウム</t>
    </rPh>
    <rPh sb="10" eb="12">
      <t>ブンタン</t>
    </rPh>
    <rPh sb="12" eb="13">
      <t>アン</t>
    </rPh>
    <rPh sb="14" eb="15">
      <t>モト</t>
    </rPh>
    <rPh sb="18" eb="20">
      <t>ショウケイ</t>
    </rPh>
    <rPh sb="20" eb="23">
      <t>ジギョウシャ</t>
    </rPh>
    <rPh sb="24" eb="26">
      <t>フタン</t>
    </rPh>
    <rPh sb="29" eb="31">
      <t>ミツモリ</t>
    </rPh>
    <rPh sb="31" eb="33">
      <t>ケッカ</t>
    </rPh>
    <phoneticPr fontId="9"/>
  </si>
  <si>
    <t>本部人件費：</t>
    <rPh sb="0" eb="2">
      <t>ホンブ</t>
    </rPh>
    <rPh sb="2" eb="5">
      <t>ジンケンヒ</t>
    </rPh>
    <phoneticPr fontId="9"/>
  </si>
  <si>
    <t>H21.11.1現在の本部職員数の削減実態を反映。</t>
    <rPh sb="8" eb="10">
      <t>ゲンザイ</t>
    </rPh>
    <rPh sb="11" eb="13">
      <t>ホンブ</t>
    </rPh>
    <rPh sb="13" eb="16">
      <t>ショクインスウ</t>
    </rPh>
    <rPh sb="17" eb="19">
      <t>サクゲン</t>
    </rPh>
    <rPh sb="19" eb="21">
      <t>ジッタイ</t>
    </rPh>
    <rPh sb="22" eb="24">
      <t>ハンエイ</t>
    </rPh>
    <phoneticPr fontId="9"/>
  </si>
  <si>
    <t>本部事務経費：</t>
    <rPh sb="0" eb="2">
      <t>ホンブ</t>
    </rPh>
    <rPh sb="2" eb="4">
      <t>ジム</t>
    </rPh>
    <rPh sb="4" eb="6">
      <t>ケイヒ</t>
    </rPh>
    <phoneticPr fontId="9"/>
  </si>
  <si>
    <t>H21.12月のJPO本部移転に伴う家賃の削減額（予定）を反映。（466万円／月→60万円／月。うち、特別会計分は、56.6%）</t>
    <rPh sb="6" eb="7">
      <t>ガツ</t>
    </rPh>
    <rPh sb="11" eb="13">
      <t>ホンブ</t>
    </rPh>
    <rPh sb="13" eb="15">
      <t>イテン</t>
    </rPh>
    <rPh sb="16" eb="17">
      <t>トモナ</t>
    </rPh>
    <rPh sb="18" eb="20">
      <t>ヤチン</t>
    </rPh>
    <rPh sb="21" eb="24">
      <t>サクゲンガク</t>
    </rPh>
    <rPh sb="25" eb="27">
      <t>ヨテイ</t>
    </rPh>
    <rPh sb="29" eb="31">
      <t>ハンエイ</t>
    </rPh>
    <rPh sb="36" eb="38">
      <t>マンエン</t>
    </rPh>
    <rPh sb="39" eb="40">
      <t>ツキ</t>
    </rPh>
    <rPh sb="43" eb="45">
      <t>マンエン</t>
    </rPh>
    <rPh sb="46" eb="47">
      <t>ツキ</t>
    </rPh>
    <rPh sb="51" eb="53">
      <t>トクベツ</t>
    </rPh>
    <rPh sb="53" eb="55">
      <t>カイケイ</t>
    </rPh>
    <rPh sb="55" eb="56">
      <t>ブン</t>
    </rPh>
    <phoneticPr fontId="9"/>
  </si>
  <si>
    <t>収入：H19～H21平均</t>
    <phoneticPr fontId="9"/>
  </si>
  <si>
    <t>収入：H21のみ</t>
    <phoneticPr fontId="9"/>
  </si>
  <si>
    <t>本部費比率：10％</t>
    <phoneticPr fontId="9"/>
  </si>
  <si>
    <t>CF</t>
    <phoneticPr fontId="9"/>
  </si>
  <si>
    <t>ケース</t>
    <phoneticPr fontId="9"/>
  </si>
  <si>
    <t>H20①</t>
    <phoneticPr fontId="9"/>
  </si>
  <si>
    <t>H20②</t>
    <phoneticPr fontId="9"/>
  </si>
  <si>
    <t>H19①</t>
    <phoneticPr fontId="9"/>
  </si>
  <si>
    <t>　はりまや</t>
    <phoneticPr fontId="9"/>
  </si>
  <si>
    <t>★</t>
    <phoneticPr fontId="9"/>
  </si>
  <si>
    <t>★</t>
    <phoneticPr fontId="9"/>
  </si>
  <si>
    <t>　</t>
    <phoneticPr fontId="9"/>
  </si>
  <si>
    <t>（H20年比 7％減）</t>
    <phoneticPr fontId="9"/>
  </si>
  <si>
    <t>H20（決算）</t>
    <phoneticPr fontId="9"/>
  </si>
  <si>
    <t>　</t>
    <phoneticPr fontId="9"/>
  </si>
  <si>
    <t>（削減：現場職員・委託費）</t>
    <phoneticPr fontId="9"/>
  </si>
  <si>
    <t>　</t>
    <phoneticPr fontId="9"/>
  </si>
  <si>
    <t>H20（決算）</t>
    <phoneticPr fontId="9"/>
  </si>
  <si>
    <t>　</t>
    <phoneticPr fontId="9"/>
  </si>
  <si>
    <t>　</t>
    <phoneticPr fontId="9"/>
  </si>
  <si>
    <t>H20（決算）</t>
    <phoneticPr fontId="9"/>
  </si>
  <si>
    <t>本部費比率10％</t>
    <phoneticPr fontId="9"/>
  </si>
  <si>
    <t>（削減：本部職員）</t>
    <phoneticPr fontId="9"/>
  </si>
  <si>
    <t>　</t>
    <phoneticPr fontId="9"/>
  </si>
  <si>
    <t>H20（決算）</t>
    <phoneticPr fontId="9"/>
  </si>
  <si>
    <t>（削減：本部家賃）</t>
    <phoneticPr fontId="9"/>
  </si>
  <si>
    <t>H20（決算）</t>
    <phoneticPr fontId="9"/>
  </si>
  <si>
    <t>DCF計算結果（詳細計算結果）</t>
    <rPh sb="3" eb="5">
      <t>ケイサン</t>
    </rPh>
    <rPh sb="5" eb="7">
      <t>ケッカ</t>
    </rPh>
    <rPh sb="8" eb="10">
      <t>ショウサイ</t>
    </rPh>
    <rPh sb="10" eb="12">
      <t>ケイサン</t>
    </rPh>
    <rPh sb="12" eb="14">
      <t>ケッカ</t>
    </rPh>
    <phoneticPr fontId="9"/>
  </si>
  <si>
    <t xml:space="preserve">  取得コスト※</t>
    <rPh sb="2" eb="4">
      <t>シュトク</t>
    </rPh>
    <phoneticPr fontId="9"/>
  </si>
  <si>
    <t xml:space="preserve">  差引事業価値</t>
    <rPh sb="2" eb="3">
      <t>サ</t>
    </rPh>
    <rPh sb="3" eb="4">
      <t>ヒ</t>
    </rPh>
    <rPh sb="4" eb="6">
      <t>ジギョウ</t>
    </rPh>
    <rPh sb="6" eb="8">
      <t>カチ</t>
    </rPh>
    <phoneticPr fontId="9"/>
  </si>
  <si>
    <t xml:space="preserve"> </t>
    <phoneticPr fontId="9"/>
  </si>
  <si>
    <t>Cash-Out</t>
    <phoneticPr fontId="9"/>
  </si>
  <si>
    <t>Ｈ33</t>
  </si>
  <si>
    <t>Ｈ34</t>
  </si>
  <si>
    <t>Ｈ35</t>
  </si>
  <si>
    <t>Ｈ36</t>
  </si>
  <si>
    <t>Ｈ37</t>
  </si>
  <si>
    <t>Ｈ38</t>
  </si>
  <si>
    <t>Ｈ39</t>
  </si>
  <si>
    <t>Ｈ40</t>
  </si>
  <si>
    <t>Ｈ41</t>
  </si>
  <si>
    <t>３ブロック</t>
    <phoneticPr fontId="9"/>
  </si>
  <si>
    <t>中四国</t>
    <rPh sb="0" eb="1">
      <t>チュウ</t>
    </rPh>
    <rPh sb="1" eb="3">
      <t>シコク</t>
    </rPh>
    <phoneticPr fontId="9"/>
  </si>
  <si>
    <t>Ｈ23</t>
    <phoneticPr fontId="9"/>
  </si>
  <si>
    <t>Ｈ24</t>
    <phoneticPr fontId="9"/>
  </si>
  <si>
    <t>Ｈ23</t>
    <phoneticPr fontId="9"/>
  </si>
  <si>
    <t>Ｈ24</t>
    <phoneticPr fontId="9"/>
  </si>
  <si>
    <t>Cash-In</t>
    <phoneticPr fontId="9"/>
  </si>
  <si>
    <t>　税引後当期利益</t>
    <phoneticPr fontId="9"/>
  </si>
  <si>
    <t>■予測期間のFCF現在価値</t>
    <phoneticPr fontId="9"/>
  </si>
  <si>
    <t>Ｈ23</t>
    <phoneticPr fontId="9"/>
  </si>
  <si>
    <t>Ｈ24</t>
    <phoneticPr fontId="9"/>
  </si>
  <si>
    <t>桜橋（大阪）</t>
    <phoneticPr fontId="9"/>
  </si>
  <si>
    <t>Ｈ22</t>
    <phoneticPr fontId="9"/>
  </si>
  <si>
    <t>税額</t>
    <phoneticPr fontId="9"/>
  </si>
  <si>
    <t>Cash-In</t>
    <phoneticPr fontId="9"/>
  </si>
  <si>
    <t>　税引後当期利益</t>
    <phoneticPr fontId="9"/>
  </si>
  <si>
    <t>Cash-Out</t>
    <phoneticPr fontId="9"/>
  </si>
  <si>
    <t>※営業損益：事業期間中の平均　　※CF：事業期間中の平均　　※評価額：事業期間全体</t>
    <phoneticPr fontId="9"/>
  </si>
  <si>
    <t>2009.11.9</t>
    <phoneticPr fontId="9"/>
  </si>
  <si>
    <t>■３ブロック化（北海道・東北）</t>
    <rPh sb="6" eb="7">
      <t>カ</t>
    </rPh>
    <rPh sb="8" eb="11">
      <t>ホッカイドウ</t>
    </rPh>
    <rPh sb="12" eb="14">
      <t>トウホク</t>
    </rPh>
    <phoneticPr fontId="9"/>
  </si>
  <si>
    <t>■３ブロック化（関東・中部・近畿）</t>
    <rPh sb="6" eb="7">
      <t>カ</t>
    </rPh>
    <rPh sb="8" eb="10">
      <t>カントウ</t>
    </rPh>
    <rPh sb="11" eb="13">
      <t>チュウブ</t>
    </rPh>
    <rPh sb="14" eb="16">
      <t>キンキ</t>
    </rPh>
    <phoneticPr fontId="9"/>
  </si>
  <si>
    <t>■３ブロック化（中四国）</t>
    <rPh sb="6" eb="7">
      <t>カ</t>
    </rPh>
    <rPh sb="8" eb="9">
      <t>チュウ</t>
    </rPh>
    <rPh sb="9" eb="11">
      <t>シコク</t>
    </rPh>
    <phoneticPr fontId="9"/>
  </si>
  <si>
    <t>　はりまや</t>
  </si>
  <si>
    <t>固定資産税支払額</t>
    <rPh sb="0" eb="2">
      <t>コテイ</t>
    </rPh>
    <rPh sb="2" eb="5">
      <t>シサンゼイ</t>
    </rPh>
    <rPh sb="5" eb="7">
      <t>シハライ</t>
    </rPh>
    <rPh sb="7" eb="8">
      <t>ガク</t>
    </rPh>
    <phoneticPr fontId="9"/>
  </si>
  <si>
    <t>１５年間</t>
    <rPh sb="2" eb="4">
      <t>ネンカン</t>
    </rPh>
    <phoneticPr fontId="9"/>
  </si>
  <si>
    <t>年間</t>
    <rPh sb="0" eb="2">
      <t>ネンカン</t>
    </rPh>
    <phoneticPr fontId="9"/>
  </si>
  <si>
    <t>税メリット(@40%)</t>
    <rPh sb="0" eb="1">
      <t>ゼイ</t>
    </rPh>
    <phoneticPr fontId="9"/>
  </si>
  <si>
    <t>全収入</t>
    <rPh sb="0" eb="1">
      <t>ゼン</t>
    </rPh>
    <rPh sb="1" eb="3">
      <t>シュウニュウ</t>
    </rPh>
    <phoneticPr fontId="9"/>
  </si>
  <si>
    <t>全営業費用－減価償却費</t>
    <rPh sb="0" eb="1">
      <t>ゼン</t>
    </rPh>
    <rPh sb="1" eb="3">
      <t>エイギョウ</t>
    </rPh>
    <rPh sb="3" eb="5">
      <t>ヒヨウ</t>
    </rPh>
    <rPh sb="6" eb="8">
      <t>ゲンカ</t>
    </rPh>
    <rPh sb="8" eb="10">
      <t>ショウキャク</t>
    </rPh>
    <rPh sb="10" eb="11">
      <t>ヒ</t>
    </rPh>
    <phoneticPr fontId="9"/>
  </si>
  <si>
    <t>営業損益＝</t>
    <rPh sb="0" eb="2">
      <t>エイギョウ</t>
    </rPh>
    <rPh sb="2" eb="4">
      <t>ソンエキ</t>
    </rPh>
    <phoneticPr fontId="9"/>
  </si>
  <si>
    <t>費用Σ＝</t>
    <rPh sb="0" eb="2">
      <t>ヒヨウ</t>
    </rPh>
    <phoneticPr fontId="9"/>
  </si>
  <si>
    <t>金利5%の時</t>
    <rPh sb="0" eb="2">
      <t>キンリ</t>
    </rPh>
    <rPh sb="5" eb="6">
      <t>トキ</t>
    </rPh>
    <phoneticPr fontId="9"/>
  </si>
  <si>
    <t>元本</t>
    <rPh sb="0" eb="2">
      <t>ガンポン</t>
    </rPh>
    <phoneticPr fontId="9"/>
  </si>
  <si>
    <t>金利</t>
    <rPh sb="0" eb="2">
      <t>キンリ</t>
    </rPh>
    <phoneticPr fontId="9"/>
  </si>
  <si>
    <t>（単位：円）</t>
    <rPh sb="1" eb="3">
      <t>タンイ</t>
    </rPh>
    <rPh sb="4" eb="5">
      <t>エン</t>
    </rPh>
    <phoneticPr fontId="9"/>
  </si>
  <si>
    <t>はりまや（高知）</t>
  </si>
  <si>
    <t>伊勢佐木（横浜）</t>
  </si>
  <si>
    <t>静岡（静岡）</t>
    <rPh sb="3" eb="5">
      <t>シズオカ</t>
    </rPh>
    <phoneticPr fontId="9"/>
  </si>
  <si>
    <t>紙屋町（広島）</t>
    <rPh sb="4" eb="6">
      <t>ヒロシマ</t>
    </rPh>
    <phoneticPr fontId="9"/>
  </si>
  <si>
    <t>松山（松山）</t>
    <rPh sb="3" eb="5">
      <t>マツヤマ</t>
    </rPh>
    <phoneticPr fontId="9"/>
  </si>
  <si>
    <t>事業年度</t>
    <rPh sb="0" eb="2">
      <t>ジギョウ</t>
    </rPh>
    <rPh sb="2" eb="4">
      <t>ネンド</t>
    </rPh>
    <phoneticPr fontId="9"/>
  </si>
  <si>
    <t>算定根拠</t>
    <rPh sb="0" eb="2">
      <t>サンテイ</t>
    </rPh>
    <rPh sb="2" eb="4">
      <t>コンキョ</t>
    </rPh>
    <phoneticPr fontId="9"/>
  </si>
  <si>
    <t>その他</t>
  </si>
  <si>
    <t>資金調達</t>
    <rPh sb="0" eb="2">
      <t>シキン</t>
    </rPh>
    <rPh sb="2" eb="4">
      <t>チョウタツ</t>
    </rPh>
    <phoneticPr fontId="9"/>
  </si>
  <si>
    <t>大項目</t>
  </si>
  <si>
    <t>中項目</t>
  </si>
  <si>
    <t>小項目</t>
  </si>
  <si>
    <t>項目名</t>
  </si>
  <si>
    <t>No.</t>
    <phoneticPr fontId="9"/>
  </si>
  <si>
    <t>頁</t>
    <phoneticPr fontId="9"/>
  </si>
  <si>
    <t>内容</t>
    <phoneticPr fontId="9"/>
  </si>
  <si>
    <t>（記載例）</t>
    <rPh sb="1" eb="3">
      <t>キサイ</t>
    </rPh>
    <rPh sb="3" eb="4">
      <t>レイ</t>
    </rPh>
    <phoneticPr fontId="9"/>
  </si>
  <si>
    <t>○○○○</t>
    <phoneticPr fontId="9"/>
  </si>
  <si>
    <t>維持管理費</t>
    <rPh sb="0" eb="2">
      <t>イジ</t>
    </rPh>
    <rPh sb="2" eb="4">
      <t>カンリ</t>
    </rPh>
    <rPh sb="4" eb="5">
      <t>ヒ</t>
    </rPh>
    <phoneticPr fontId="9"/>
  </si>
  <si>
    <t>入札説明書等に関する質問書</t>
    <rPh sb="0" eb="2">
      <t>ニュウサツ</t>
    </rPh>
    <rPh sb="2" eb="5">
      <t>セツメイショ</t>
    </rPh>
    <rPh sb="5" eb="6">
      <t>ナド</t>
    </rPh>
    <rPh sb="7" eb="8">
      <t>カン</t>
    </rPh>
    <rPh sb="10" eb="12">
      <t>シツモン</t>
    </rPh>
    <rPh sb="12" eb="13">
      <t>ショ</t>
    </rPh>
    <phoneticPr fontId="9"/>
  </si>
  <si>
    <t>＜資金調達の内訳＞</t>
    <rPh sb="1" eb="3">
      <t>シキン</t>
    </rPh>
    <rPh sb="3" eb="5">
      <t>チョウタツ</t>
    </rPh>
    <rPh sb="6" eb="8">
      <t>ウチワケ</t>
    </rPh>
    <phoneticPr fontId="9"/>
  </si>
  <si>
    <t>＜調達条件別内訳＞</t>
    <rPh sb="3" eb="5">
      <t>ジョウケン</t>
    </rPh>
    <phoneticPr fontId="9"/>
  </si>
  <si>
    <t>調達源泉</t>
  </si>
  <si>
    <t>調達形態</t>
  </si>
  <si>
    <t>調達割合（％）</t>
  </si>
  <si>
    <t>資金提供者名</t>
    <rPh sb="0" eb="2">
      <t>シキン</t>
    </rPh>
    <rPh sb="2" eb="4">
      <t>テイキョウ</t>
    </rPh>
    <rPh sb="4" eb="5">
      <t>シャ</t>
    </rPh>
    <rPh sb="5" eb="6">
      <t>メイ</t>
    </rPh>
    <phoneticPr fontId="9"/>
  </si>
  <si>
    <t>調達形態
(資金提供者名)</t>
    <rPh sb="6" eb="8">
      <t>シキン</t>
    </rPh>
    <rPh sb="8" eb="10">
      <t>テイキョウ</t>
    </rPh>
    <rPh sb="10" eb="11">
      <t>シャ</t>
    </rPh>
    <rPh sb="11" eb="12">
      <t>メイ</t>
    </rPh>
    <phoneticPr fontId="9"/>
  </si>
  <si>
    <t>調達条件・返済条件等</t>
    <rPh sb="5" eb="7">
      <t>ヘンサイ</t>
    </rPh>
    <rPh sb="7" eb="9">
      <t>ジョウケン</t>
    </rPh>
    <rPh sb="9" eb="10">
      <t>トウ</t>
    </rPh>
    <phoneticPr fontId="9"/>
  </si>
  <si>
    <t>自己資本</t>
  </si>
  <si>
    <t>資本金</t>
  </si>
  <si>
    <t>普通株式</t>
  </si>
  <si>
    <t>自己資本
（適宜追加のこと）</t>
    <phoneticPr fontId="9"/>
  </si>
  <si>
    <t>例）資本金・普通株式（Ａ社、××株式会社）</t>
    <rPh sb="12" eb="13">
      <t>シャ</t>
    </rPh>
    <rPh sb="16" eb="20">
      <t>カブシキガイシャ</t>
    </rPh>
    <phoneticPr fontId="9"/>
  </si>
  <si>
    <t>調達時期：</t>
  </si>
  <si>
    <t>優先株式</t>
  </si>
  <si>
    <t>調達期間：</t>
  </si>
  <si>
    <t>その他の数種の株式</t>
  </si>
  <si>
    <t>その他　：</t>
  </si>
  <si>
    <t>自己資本合計</t>
  </si>
  <si>
    <t>例）資本金・優先株式（Ｂ社、●●株式会社）</t>
    <rPh sb="6" eb="8">
      <t>ユウセン</t>
    </rPh>
    <rPh sb="12" eb="13">
      <t>シャ</t>
    </rPh>
    <phoneticPr fontId="9"/>
  </si>
  <si>
    <t>他人資本</t>
  </si>
  <si>
    <t>借入金</t>
  </si>
  <si>
    <t>優先ローン</t>
  </si>
  <si>
    <t>劣後ローン</t>
  </si>
  <si>
    <t>自己資本合計</t>
    <rPh sb="0" eb="2">
      <t>ジコ</t>
    </rPh>
    <rPh sb="2" eb="4">
      <t>シホン</t>
    </rPh>
    <phoneticPr fontId="9"/>
  </si>
  <si>
    <t>他人資本
（適宜追加のこと）</t>
    <rPh sb="0" eb="2">
      <t>タニン</t>
    </rPh>
    <rPh sb="2" eb="4">
      <t>シホン</t>
    </rPh>
    <rPh sb="6" eb="8">
      <t>テキギ</t>
    </rPh>
    <rPh sb="8" eb="10">
      <t>ツイカ</t>
    </rPh>
    <phoneticPr fontId="9"/>
  </si>
  <si>
    <t>例）借入金・劣後ローン
（Ｃ社、○○株式会社）</t>
    <rPh sb="6" eb="8">
      <t>レツゴ</t>
    </rPh>
    <rPh sb="14" eb="15">
      <t>シャ</t>
    </rPh>
    <phoneticPr fontId="9"/>
  </si>
  <si>
    <t>他人資本合計</t>
  </si>
  <si>
    <t>調達金利：基準金利等（固定・変動）</t>
    <rPh sb="5" eb="7">
      <t>キジュン</t>
    </rPh>
    <rPh sb="7" eb="9">
      <t>キンリ</t>
    </rPh>
    <rPh sb="9" eb="10">
      <t>トウ</t>
    </rPh>
    <phoneticPr fontId="9"/>
  </si>
  <si>
    <t>資金調達総額</t>
  </si>
  <si>
    <t>　　　　：利ざや</t>
  </si>
  <si>
    <t>（内、施設整備費の総額）</t>
    <rPh sb="5" eb="7">
      <t>セイビ</t>
    </rPh>
    <rPh sb="9" eb="11">
      <t>ソウガク</t>
    </rPh>
    <phoneticPr fontId="9"/>
  </si>
  <si>
    <t>-</t>
  </si>
  <si>
    <t>返済期間：</t>
    <rPh sb="0" eb="2">
      <t>ヘンサイ</t>
    </rPh>
    <phoneticPr fontId="9"/>
  </si>
  <si>
    <t>返済方法：</t>
    <rPh sb="0" eb="2">
      <t>ヘンサイ</t>
    </rPh>
    <rPh sb="2" eb="4">
      <t>ホウホウ</t>
    </rPh>
    <phoneticPr fontId="9"/>
  </si>
  <si>
    <t>例）借入金・優先ローン
（Ｄ社、▲▲銀行）</t>
    <rPh sb="14" eb="15">
      <t>シャ</t>
    </rPh>
    <rPh sb="18" eb="20">
      <t>ギンコウ</t>
    </rPh>
    <phoneticPr fontId="9"/>
  </si>
  <si>
    <t>他人資本合計</t>
    <rPh sb="0" eb="2">
      <t>タニン</t>
    </rPh>
    <rPh sb="2" eb="4">
      <t>シホン</t>
    </rPh>
    <phoneticPr fontId="9"/>
  </si>
  <si>
    <t>＜様式作成にあたっての注意事項＞</t>
  </si>
  <si>
    <t>注）１．</t>
    <rPh sb="0" eb="1">
      <t>チュウ</t>
    </rPh>
    <phoneticPr fontId="9"/>
  </si>
  <si>
    <r>
      <rPr>
        <sz val="10.5"/>
        <color theme="0"/>
        <rFont val="ＭＳ 明朝"/>
        <family val="1"/>
        <charset val="128"/>
      </rPr>
      <t>注）</t>
    </r>
    <r>
      <rPr>
        <sz val="10.5"/>
        <rFont val="ＭＳ 明朝"/>
        <family val="1"/>
        <charset val="128"/>
      </rPr>
      <t>２．</t>
    </r>
    <rPh sb="0" eb="1">
      <t>チュウ</t>
    </rPh>
    <phoneticPr fontId="9"/>
  </si>
  <si>
    <r>
      <rPr>
        <sz val="10.5"/>
        <color theme="0"/>
        <rFont val="ＭＳ 明朝"/>
        <family val="1"/>
        <charset val="128"/>
      </rPr>
      <t>注）</t>
    </r>
    <r>
      <rPr>
        <sz val="10.5"/>
        <rFont val="ＭＳ 明朝"/>
        <family val="1"/>
        <charset val="128"/>
      </rPr>
      <t>３．</t>
    </r>
    <r>
      <rPr>
        <sz val="11"/>
        <color theme="1"/>
        <rFont val="ＭＳ Ｐゴシック"/>
        <family val="2"/>
        <charset val="128"/>
        <scheme val="minor"/>
      </rPr>
      <t/>
    </r>
    <rPh sb="0" eb="1">
      <t>チュウ</t>
    </rPh>
    <phoneticPr fontId="9"/>
  </si>
  <si>
    <t>消費税等（地方消費税を含む。以下、同じ。）を含んだ資金需要に対する資金調達総額を記入すること。</t>
    <rPh sb="3" eb="4">
      <t>トウ</t>
    </rPh>
    <phoneticPr fontId="9"/>
  </si>
  <si>
    <r>
      <rPr>
        <sz val="10.5"/>
        <color theme="0"/>
        <rFont val="ＭＳ 明朝"/>
        <family val="1"/>
        <charset val="128"/>
      </rPr>
      <t>注）</t>
    </r>
    <r>
      <rPr>
        <sz val="10.5"/>
        <rFont val="ＭＳ 明朝"/>
        <family val="1"/>
        <charset val="128"/>
      </rPr>
      <t>４．</t>
    </r>
    <r>
      <rPr>
        <sz val="11"/>
        <color theme="1"/>
        <rFont val="ＭＳ Ｐゴシック"/>
        <family val="2"/>
        <charset val="128"/>
        <scheme val="minor"/>
      </rPr>
      <t/>
    </r>
    <rPh sb="0" eb="1">
      <t>チュウ</t>
    </rPh>
    <phoneticPr fontId="9"/>
  </si>
  <si>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9"/>
  </si>
  <si>
    <r>
      <rPr>
        <sz val="10.5"/>
        <color theme="0"/>
        <rFont val="ＭＳ 明朝"/>
        <family val="1"/>
        <charset val="128"/>
      </rPr>
      <t>注）</t>
    </r>
    <r>
      <rPr>
        <sz val="10.5"/>
        <rFont val="ＭＳ 明朝"/>
        <family val="1"/>
        <charset val="128"/>
      </rPr>
      <t>５．</t>
    </r>
    <r>
      <rPr>
        <sz val="11"/>
        <color theme="1"/>
        <rFont val="ＭＳ Ｐゴシック"/>
        <family val="2"/>
        <charset val="128"/>
        <scheme val="minor"/>
      </rPr>
      <t/>
    </r>
    <rPh sb="0" eb="1">
      <t>チュウ</t>
    </rPh>
    <phoneticPr fontId="9"/>
  </si>
  <si>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9"/>
  </si>
  <si>
    <r>
      <rPr>
        <sz val="10.5"/>
        <color theme="0"/>
        <rFont val="ＭＳ 明朝"/>
        <family val="1"/>
        <charset val="128"/>
      </rPr>
      <t>注）</t>
    </r>
    <r>
      <rPr>
        <sz val="10.5"/>
        <rFont val="ＭＳ 明朝"/>
        <family val="1"/>
        <charset val="128"/>
      </rPr>
      <t>６．</t>
    </r>
    <r>
      <rPr>
        <sz val="11"/>
        <color theme="1"/>
        <rFont val="ＭＳ Ｐゴシック"/>
        <family val="2"/>
        <charset val="128"/>
        <scheme val="minor"/>
      </rPr>
      <t/>
    </r>
    <rPh sb="0" eb="1">
      <t>チュウ</t>
    </rPh>
    <phoneticPr fontId="9"/>
  </si>
  <si>
    <t>資金提供者が応募者の場合はグループ構成表（様式６）に従い匿名とし、応募者と関係ない第三者（金融機関等）の場合は実名を記載すること。</t>
    <rPh sb="6" eb="9">
      <t>オウボシャ</t>
    </rPh>
    <rPh sb="10" eb="12">
      <t>バアイ</t>
    </rPh>
    <rPh sb="17" eb="20">
      <t>コウセイヒョウ</t>
    </rPh>
    <rPh sb="28" eb="30">
      <t>トクメイ</t>
    </rPh>
    <rPh sb="33" eb="36">
      <t>オウボシャ</t>
    </rPh>
    <rPh sb="37" eb="39">
      <t>カンケイ</t>
    </rPh>
    <rPh sb="41" eb="42">
      <t>ダイ</t>
    </rPh>
    <rPh sb="42" eb="44">
      <t>サンシャ</t>
    </rPh>
    <rPh sb="52" eb="54">
      <t>バアイ</t>
    </rPh>
    <rPh sb="55" eb="57">
      <t>ジツメイ</t>
    </rPh>
    <rPh sb="58" eb="60">
      <t>キサイ</t>
    </rPh>
    <phoneticPr fontId="9"/>
  </si>
  <si>
    <r>
      <rPr>
        <sz val="10.5"/>
        <color theme="0"/>
        <rFont val="ＭＳ 明朝"/>
        <family val="1"/>
        <charset val="128"/>
      </rPr>
      <t>注）</t>
    </r>
    <r>
      <rPr>
        <sz val="10.5"/>
        <rFont val="ＭＳ 明朝"/>
        <family val="1"/>
        <charset val="128"/>
      </rPr>
      <t>７．</t>
    </r>
    <r>
      <rPr>
        <sz val="11"/>
        <color theme="1"/>
        <rFont val="ＭＳ Ｐゴシック"/>
        <family val="2"/>
        <charset val="128"/>
        <scheme val="minor"/>
      </rPr>
      <t/>
    </r>
    <rPh sb="0" eb="1">
      <t>チュウ</t>
    </rPh>
    <phoneticPr fontId="9"/>
  </si>
  <si>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9"/>
  </si>
  <si>
    <r>
      <rPr>
        <sz val="10.5"/>
        <color theme="0"/>
        <rFont val="ＭＳ 明朝"/>
        <family val="1"/>
        <charset val="128"/>
      </rPr>
      <t>注）</t>
    </r>
    <r>
      <rPr>
        <sz val="10.5"/>
        <rFont val="ＭＳ 明朝"/>
        <family val="1"/>
        <charset val="128"/>
      </rPr>
      <t>８．</t>
    </r>
    <r>
      <rPr>
        <sz val="11"/>
        <color theme="1"/>
        <rFont val="ＭＳ Ｐゴシック"/>
        <family val="2"/>
        <charset val="128"/>
        <scheme val="minor"/>
      </rPr>
      <t/>
    </r>
    <rPh sb="0" eb="1">
      <t>チュウ</t>
    </rPh>
    <phoneticPr fontId="9"/>
  </si>
  <si>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9"/>
  </si>
  <si>
    <r>
      <rPr>
        <sz val="10.5"/>
        <color theme="0"/>
        <rFont val="ＭＳ 明朝"/>
        <family val="1"/>
        <charset val="128"/>
      </rPr>
      <t>注）</t>
    </r>
    <r>
      <rPr>
        <sz val="10.5"/>
        <rFont val="ＭＳ 明朝"/>
        <family val="1"/>
        <charset val="128"/>
      </rPr>
      <t>９．</t>
    </r>
    <r>
      <rPr>
        <sz val="11"/>
        <color theme="1"/>
        <rFont val="ＭＳ Ｐゴシック"/>
        <family val="2"/>
        <charset val="128"/>
        <scheme val="minor"/>
      </rPr>
      <t/>
    </r>
    <rPh sb="0" eb="1">
      <t>チュウ</t>
    </rPh>
    <phoneticPr fontId="9"/>
  </si>
  <si>
    <t>返済条件については、返済期間や返済方法、優先・劣後構造等について第二次審査資料提出時点で決定又は想定しているものについて可能な限り記入すること。</t>
    <phoneticPr fontId="9"/>
  </si>
  <si>
    <r>
      <rPr>
        <sz val="10.5"/>
        <color theme="0"/>
        <rFont val="ＭＳ 明朝"/>
        <family val="1"/>
        <charset val="128"/>
      </rPr>
      <t>注）</t>
    </r>
    <r>
      <rPr>
        <sz val="10.5"/>
        <rFont val="ＭＳ 明朝"/>
        <family val="1"/>
        <charset val="128"/>
      </rPr>
      <t>１０．</t>
    </r>
    <r>
      <rPr>
        <sz val="11"/>
        <color theme="1"/>
        <rFont val="ＭＳ Ｐゴシック"/>
        <family val="2"/>
        <charset val="128"/>
        <scheme val="minor"/>
      </rPr>
      <t/>
    </r>
    <rPh sb="0" eb="1">
      <t>チュウ</t>
    </rPh>
    <phoneticPr fontId="9"/>
  </si>
  <si>
    <t>優先・劣後構造を採用することを想定している場合には、この詳細について適宜「その他」に記入すること。</t>
    <rPh sb="39" eb="40">
      <t>タ</t>
    </rPh>
    <phoneticPr fontId="9"/>
  </si>
  <si>
    <r>
      <rPr>
        <sz val="10.5"/>
        <color theme="0"/>
        <rFont val="ＭＳ 明朝"/>
        <family val="1"/>
        <charset val="128"/>
      </rPr>
      <t>注）</t>
    </r>
    <r>
      <rPr>
        <sz val="10.5"/>
        <rFont val="ＭＳ 明朝"/>
        <family val="1"/>
        <charset val="128"/>
      </rPr>
      <t>１１．</t>
    </r>
    <r>
      <rPr>
        <sz val="11"/>
        <color theme="1"/>
        <rFont val="ＭＳ Ｐゴシック"/>
        <family val="2"/>
        <charset val="128"/>
        <scheme val="minor"/>
      </rPr>
      <t/>
    </r>
    <rPh sb="0" eb="1">
      <t>チュウ</t>
    </rPh>
    <phoneticPr fontId="9"/>
  </si>
  <si>
    <t>施設整備期間中と維持管理期間中の資金調達条件が異なる場合には、各々の借入についてその条件を別々に記載すること。</t>
    <rPh sb="0" eb="2">
      <t>シセツ</t>
    </rPh>
    <rPh sb="2" eb="4">
      <t>セイビ</t>
    </rPh>
    <rPh sb="4" eb="6">
      <t>キカン</t>
    </rPh>
    <rPh sb="16" eb="18">
      <t>シキン</t>
    </rPh>
    <rPh sb="18" eb="20">
      <t>チョウタツ</t>
    </rPh>
    <rPh sb="45" eb="47">
      <t>ベツベツ</t>
    </rPh>
    <rPh sb="48" eb="50">
      <t>キサイ</t>
    </rPh>
    <phoneticPr fontId="9"/>
  </si>
  <si>
    <r>
      <rPr>
        <sz val="10.5"/>
        <color theme="0"/>
        <rFont val="ＭＳ 明朝"/>
        <family val="1"/>
        <charset val="128"/>
      </rPr>
      <t>注）</t>
    </r>
    <r>
      <rPr>
        <sz val="10.5"/>
        <rFont val="ＭＳ 明朝"/>
        <family val="1"/>
        <charset val="128"/>
      </rPr>
      <t>１２．</t>
    </r>
    <r>
      <rPr>
        <sz val="11"/>
        <color theme="1"/>
        <rFont val="ＭＳ Ｐゴシック"/>
        <family val="2"/>
        <charset val="128"/>
        <scheme val="minor"/>
      </rPr>
      <t/>
    </r>
    <rPh sb="0" eb="1">
      <t>チュウ</t>
    </rPh>
    <phoneticPr fontId="9"/>
  </si>
  <si>
    <t>金額については１円未満切捨てで記入すること。</t>
    <phoneticPr fontId="9"/>
  </si>
  <si>
    <r>
      <rPr>
        <sz val="10.5"/>
        <color theme="0"/>
        <rFont val="ＭＳ 明朝"/>
        <family val="1"/>
        <charset val="128"/>
      </rPr>
      <t>注）</t>
    </r>
    <r>
      <rPr>
        <sz val="10.5"/>
        <rFont val="ＭＳ 明朝"/>
        <family val="1"/>
        <charset val="128"/>
      </rPr>
      <t>１３．</t>
    </r>
    <r>
      <rPr>
        <sz val="11"/>
        <color theme="1"/>
        <rFont val="ＭＳ Ｐゴシック"/>
        <family val="2"/>
        <charset val="128"/>
        <scheme val="minor"/>
      </rPr>
      <t/>
    </r>
    <rPh sb="0" eb="1">
      <t>チュウ</t>
    </rPh>
    <phoneticPr fontId="9"/>
  </si>
  <si>
    <t>調達割合の算出にあたっては、小数点第２位以下切捨てとし、少数点第１位まで記入すること。</t>
    <phoneticPr fontId="9"/>
  </si>
  <si>
    <r>
      <rPr>
        <sz val="10.5"/>
        <color theme="0"/>
        <rFont val="ＭＳ 明朝"/>
        <family val="1"/>
        <charset val="128"/>
      </rPr>
      <t>注）</t>
    </r>
    <r>
      <rPr>
        <sz val="10.5"/>
        <rFont val="ＭＳ 明朝"/>
        <family val="1"/>
        <charset val="128"/>
      </rPr>
      <t>１４．</t>
    </r>
    <r>
      <rPr>
        <sz val="11"/>
        <color theme="1"/>
        <rFont val="ＭＳ Ｐゴシック"/>
        <family val="2"/>
        <charset val="128"/>
        <scheme val="minor"/>
      </rPr>
      <t/>
    </r>
    <rPh sb="0" eb="1">
      <t>チュウ</t>
    </rPh>
    <phoneticPr fontId="9"/>
  </si>
  <si>
    <t>Ａ３横書き１枚に記入すること。</t>
    <phoneticPr fontId="9"/>
  </si>
  <si>
    <r>
      <rPr>
        <sz val="10.5"/>
        <color theme="0"/>
        <rFont val="ＭＳ 明朝"/>
        <family val="1"/>
        <charset val="128"/>
      </rPr>
      <t>注）</t>
    </r>
    <r>
      <rPr>
        <sz val="10.5"/>
        <rFont val="ＭＳ 明朝"/>
        <family val="1"/>
        <charset val="128"/>
      </rPr>
      <t>１５．</t>
    </r>
    <r>
      <rPr>
        <sz val="11"/>
        <color theme="1"/>
        <rFont val="ＭＳ Ｐゴシック"/>
        <family val="2"/>
        <charset val="128"/>
        <scheme val="minor"/>
      </rPr>
      <t/>
    </r>
    <rPh sb="0" eb="1">
      <t>チュウ</t>
    </rPh>
    <phoneticPr fontId="9"/>
  </si>
  <si>
    <t>＜事業費の支払区分＞</t>
    <rPh sb="1" eb="4">
      <t>ジギョウヒ</t>
    </rPh>
    <rPh sb="5" eb="7">
      <t>シハライ</t>
    </rPh>
    <rPh sb="7" eb="9">
      <t>クブン</t>
    </rPh>
    <phoneticPr fontId="9"/>
  </si>
  <si>
    <t>施設整備費</t>
    <rPh sb="0" eb="2">
      <t>シセツ</t>
    </rPh>
    <rPh sb="2" eb="5">
      <t>セイビヒ</t>
    </rPh>
    <phoneticPr fontId="9"/>
  </si>
  <si>
    <t>施設費（割賦支払分）</t>
    <rPh sb="0" eb="3">
      <t>シセツヒ</t>
    </rPh>
    <rPh sb="4" eb="9">
      <t>カップシハライブン</t>
    </rPh>
    <phoneticPr fontId="9"/>
  </si>
  <si>
    <t>割賦手数料</t>
    <phoneticPr fontId="9"/>
  </si>
  <si>
    <t>施設整備費に係る消費税等</t>
    <rPh sb="2" eb="4">
      <t>セイビ</t>
    </rPh>
    <phoneticPr fontId="9"/>
  </si>
  <si>
    <t>施設整備費合計</t>
    <rPh sb="0" eb="2">
      <t>シセツ</t>
    </rPh>
    <rPh sb="2" eb="5">
      <t>セイビヒ</t>
    </rPh>
    <rPh sb="5" eb="7">
      <t>ゴウケイ</t>
    </rPh>
    <phoneticPr fontId="9"/>
  </si>
  <si>
    <t>点検・補修費</t>
    <rPh sb="0" eb="2">
      <t>テンケン</t>
    </rPh>
    <rPh sb="3" eb="5">
      <t>ホシュウ</t>
    </rPh>
    <rPh sb="5" eb="6">
      <t>ヒ</t>
    </rPh>
    <phoneticPr fontId="9"/>
  </si>
  <si>
    <t>調整マネジメント費（維持管理段階）</t>
    <rPh sb="0" eb="2">
      <t>チョウセイ</t>
    </rPh>
    <rPh sb="8" eb="9">
      <t>ヒ</t>
    </rPh>
    <rPh sb="10" eb="16">
      <t>イジカンリダンカイ</t>
    </rPh>
    <phoneticPr fontId="9"/>
  </si>
  <si>
    <t>維持管理費に係る消費税等</t>
    <rPh sb="0" eb="5">
      <t>イジカンリヒ</t>
    </rPh>
    <rPh sb="6" eb="7">
      <t>カカワ</t>
    </rPh>
    <rPh sb="8" eb="12">
      <t>ショウヒゼイトウ</t>
    </rPh>
    <phoneticPr fontId="9"/>
  </si>
  <si>
    <t>維持管理費合計</t>
    <rPh sb="0" eb="2">
      <t>イジ</t>
    </rPh>
    <rPh sb="2" eb="4">
      <t>カンリ</t>
    </rPh>
    <rPh sb="4" eb="5">
      <t>ヒ</t>
    </rPh>
    <rPh sb="5" eb="7">
      <t>ゴウケイ</t>
    </rPh>
    <phoneticPr fontId="9"/>
  </si>
  <si>
    <t>その他の費用</t>
    <rPh sb="2" eb="3">
      <t>タ</t>
    </rPh>
    <rPh sb="4" eb="6">
      <t>ヒヨウ</t>
    </rPh>
    <phoneticPr fontId="9"/>
  </si>
  <si>
    <t>その他の費用に係る消費税等</t>
    <rPh sb="2" eb="3">
      <t>タ</t>
    </rPh>
    <rPh sb="4" eb="6">
      <t>ヒヨウ</t>
    </rPh>
    <rPh sb="7" eb="8">
      <t>カカワ</t>
    </rPh>
    <rPh sb="9" eb="13">
      <t>ショウヒゼイトウ</t>
    </rPh>
    <phoneticPr fontId="9"/>
  </si>
  <si>
    <t>その他費用合計</t>
    <rPh sb="2" eb="7">
      <t>タヒヨウゴウケイ</t>
    </rPh>
    <phoneticPr fontId="9"/>
  </si>
  <si>
    <t>事業年度</t>
  </si>
  <si>
    <t>損益計算書</t>
    <rPh sb="0" eb="2">
      <t>ソンエキ</t>
    </rPh>
    <rPh sb="2" eb="5">
      <t>ケイサンショ</t>
    </rPh>
    <phoneticPr fontId="9"/>
  </si>
  <si>
    <t>①　</t>
    <phoneticPr fontId="9"/>
  </si>
  <si>
    <t>売上</t>
    <rPh sb="0" eb="2">
      <t>ウリアゲ</t>
    </rPh>
    <phoneticPr fontId="9"/>
  </si>
  <si>
    <t>営業収入</t>
    <rPh sb="0" eb="2">
      <t>エイギョウ</t>
    </rPh>
    <rPh sb="2" eb="4">
      <t>シュウニュウ</t>
    </rPh>
    <phoneticPr fontId="9"/>
  </si>
  <si>
    <t>国からの収入</t>
    <rPh sb="0" eb="1">
      <t>クニ</t>
    </rPh>
    <rPh sb="4" eb="6">
      <t>シュウニュウ</t>
    </rPh>
    <phoneticPr fontId="9"/>
  </si>
  <si>
    <t>施設費（割賦支払分）</t>
    <rPh sb="0" eb="3">
      <t>シセツヒ</t>
    </rPh>
    <phoneticPr fontId="9"/>
  </si>
  <si>
    <t>割賦手数料</t>
    <rPh sb="0" eb="2">
      <t>カップ</t>
    </rPh>
    <phoneticPr fontId="9"/>
  </si>
  <si>
    <t>維持管理費</t>
    <rPh sb="0" eb="2">
      <t>イジ</t>
    </rPh>
    <rPh sb="2" eb="5">
      <t>カンリヒ</t>
    </rPh>
    <phoneticPr fontId="9"/>
  </si>
  <si>
    <t>割賦原価</t>
    <rPh sb="0" eb="2">
      <t>カップ</t>
    </rPh>
    <rPh sb="2" eb="4">
      <t>ゲンカ</t>
    </rPh>
    <phoneticPr fontId="9"/>
  </si>
  <si>
    <t>割賦原価</t>
    <rPh sb="0" eb="4">
      <t>カップゲンカ</t>
    </rPh>
    <phoneticPr fontId="9"/>
  </si>
  <si>
    <t>調整マネジメント費（維持管理段階）</t>
    <rPh sb="0" eb="2">
      <t>チョウセイ</t>
    </rPh>
    <rPh sb="8" eb="9">
      <t>ヒ</t>
    </rPh>
    <rPh sb="10" eb="14">
      <t>イジカンリ</t>
    </rPh>
    <rPh sb="14" eb="16">
      <t>ダンカイ</t>
    </rPh>
    <phoneticPr fontId="9"/>
  </si>
  <si>
    <t>その他費用</t>
    <rPh sb="2" eb="5">
      <t>タヒヨウ</t>
    </rPh>
    <phoneticPr fontId="9"/>
  </si>
  <si>
    <t>営業外損益</t>
    <rPh sb="0" eb="3">
      <t>エイギョウガイ</t>
    </rPh>
    <rPh sb="3" eb="5">
      <t>ソンエキ</t>
    </rPh>
    <phoneticPr fontId="9"/>
  </si>
  <si>
    <t>②　</t>
    <phoneticPr fontId="9"/>
  </si>
  <si>
    <t>営業外収入</t>
    <rPh sb="0" eb="3">
      <t>エイギョウガイ</t>
    </rPh>
    <rPh sb="3" eb="5">
      <t>シュウニュウ</t>
    </rPh>
    <phoneticPr fontId="9"/>
  </si>
  <si>
    <t>支払利息（資金調達条件別に)</t>
    <rPh sb="0" eb="2">
      <t>シハライ</t>
    </rPh>
    <rPh sb="2" eb="4">
      <t>リソク</t>
    </rPh>
    <rPh sb="5" eb="7">
      <t>シキン</t>
    </rPh>
    <rPh sb="7" eb="9">
      <t>チョウタツ</t>
    </rPh>
    <rPh sb="9" eb="11">
      <t>ジョウケン</t>
    </rPh>
    <rPh sb="11" eb="12">
      <t>ベツ</t>
    </rPh>
    <phoneticPr fontId="9"/>
  </si>
  <si>
    <t>経常損益</t>
    <rPh sb="0" eb="2">
      <t>ケイジョウ</t>
    </rPh>
    <rPh sb="2" eb="4">
      <t>ソンエキ</t>
    </rPh>
    <phoneticPr fontId="9"/>
  </si>
  <si>
    <t xml:space="preserve"> ③（①+②）</t>
    <phoneticPr fontId="9"/>
  </si>
  <si>
    <t>特別損益</t>
    <rPh sb="0" eb="2">
      <t>トクベツ</t>
    </rPh>
    <rPh sb="2" eb="4">
      <t>ソンエキ</t>
    </rPh>
    <phoneticPr fontId="9"/>
  </si>
  <si>
    <t xml:space="preserve"> ④　</t>
    <phoneticPr fontId="9"/>
  </si>
  <si>
    <t>特別利益</t>
    <rPh sb="0" eb="2">
      <t>トクベツ</t>
    </rPh>
    <rPh sb="2" eb="4">
      <t>リエキ</t>
    </rPh>
    <phoneticPr fontId="9"/>
  </si>
  <si>
    <t>特別損失</t>
    <rPh sb="0" eb="2">
      <t>トクベツ</t>
    </rPh>
    <rPh sb="2" eb="4">
      <t>ソンシツ</t>
    </rPh>
    <phoneticPr fontId="9"/>
  </si>
  <si>
    <r>
      <t>税引前当期</t>
    </r>
    <r>
      <rPr>
        <sz val="10"/>
        <rFont val="Arial"/>
        <family val="2"/>
      </rPr>
      <t>損益</t>
    </r>
    <rPh sb="0" eb="2">
      <t>ゼイビキ</t>
    </rPh>
    <rPh sb="2" eb="3">
      <t>マエ</t>
    </rPh>
    <rPh sb="3" eb="5">
      <t>トウキ</t>
    </rPh>
    <rPh sb="5" eb="7">
      <t>ソンエキ</t>
    </rPh>
    <phoneticPr fontId="9"/>
  </si>
  <si>
    <t>⑤　</t>
    <phoneticPr fontId="9"/>
  </si>
  <si>
    <t>⑥　</t>
    <phoneticPr fontId="9"/>
  </si>
  <si>
    <r>
      <t>税引後当期</t>
    </r>
    <r>
      <rPr>
        <sz val="10"/>
        <rFont val="Arial"/>
        <family val="2"/>
      </rPr>
      <t>損益</t>
    </r>
    <rPh sb="0" eb="2">
      <t>ゼイビキ</t>
    </rPh>
    <rPh sb="2" eb="3">
      <t>ゴ</t>
    </rPh>
    <rPh sb="3" eb="5">
      <t>トウキ</t>
    </rPh>
    <rPh sb="5" eb="7">
      <t>ソンエキ</t>
    </rPh>
    <phoneticPr fontId="9"/>
  </si>
  <si>
    <t>⑤-⑥　</t>
    <phoneticPr fontId="9"/>
  </si>
  <si>
    <t>当期未処分利益／未処理損失</t>
  </si>
  <si>
    <t>法定準備金繰入</t>
    <rPh sb="0" eb="2">
      <t>ホウテイ</t>
    </rPh>
    <rPh sb="2" eb="5">
      <t>ジュンビキン</t>
    </rPh>
    <rPh sb="5" eb="7">
      <t>クリイレ</t>
    </rPh>
    <phoneticPr fontId="9"/>
  </si>
  <si>
    <t>配当</t>
    <rPh sb="0" eb="2">
      <t>ハイトウ</t>
    </rPh>
    <phoneticPr fontId="9"/>
  </si>
  <si>
    <t>次期繰越利益／損失</t>
    <rPh sb="0" eb="2">
      <t>ジキ</t>
    </rPh>
    <rPh sb="2" eb="4">
      <t>クリコシ</t>
    </rPh>
    <rPh sb="4" eb="6">
      <t>リエキ</t>
    </rPh>
    <rPh sb="7" eb="9">
      <t>ソンシツ</t>
    </rPh>
    <phoneticPr fontId="9"/>
  </si>
  <si>
    <t>資金収支計画（適宜追加のこと）</t>
    <rPh sb="0" eb="2">
      <t>シキン</t>
    </rPh>
    <rPh sb="2" eb="4">
      <t>シュウシ</t>
    </rPh>
    <rPh sb="4" eb="6">
      <t>ケイカク</t>
    </rPh>
    <phoneticPr fontId="9"/>
  </si>
  <si>
    <t>資金需要</t>
    <rPh sb="0" eb="2">
      <t>シキン</t>
    </rPh>
    <rPh sb="2" eb="4">
      <t>ジュヨウ</t>
    </rPh>
    <phoneticPr fontId="9"/>
  </si>
  <si>
    <t>初期投資</t>
    <rPh sb="0" eb="4">
      <t>ショキトウシ</t>
    </rPh>
    <phoneticPr fontId="9"/>
  </si>
  <si>
    <t>税引後当期損失</t>
    <rPh sb="0" eb="2">
      <t>ゼイビキ</t>
    </rPh>
    <rPh sb="2" eb="3">
      <t>ゴ</t>
    </rPh>
    <rPh sb="3" eb="5">
      <t>トウキ</t>
    </rPh>
    <rPh sb="5" eb="7">
      <t>ソンシツ</t>
    </rPh>
    <phoneticPr fontId="9"/>
  </si>
  <si>
    <t>借入金返済</t>
    <rPh sb="0" eb="2">
      <t>カリイレ</t>
    </rPh>
    <rPh sb="2" eb="3">
      <t>キン</t>
    </rPh>
    <rPh sb="3" eb="5">
      <t>ヘンサイ</t>
    </rPh>
    <phoneticPr fontId="9"/>
  </si>
  <si>
    <t>配当前キャッシュフロー</t>
    <rPh sb="0" eb="3">
      <t>ハイトウマエ</t>
    </rPh>
    <phoneticPr fontId="9"/>
  </si>
  <si>
    <t>配当後キャッシュフロー</t>
    <rPh sb="0" eb="3">
      <t>ハイトウゴ</t>
    </rPh>
    <phoneticPr fontId="9"/>
  </si>
  <si>
    <t>各年度</t>
    <rPh sb="0" eb="3">
      <t>カクネンド</t>
    </rPh>
    <phoneticPr fontId="9"/>
  </si>
  <si>
    <t>累計</t>
    <rPh sb="0" eb="2">
      <t>ルイケイ</t>
    </rPh>
    <phoneticPr fontId="9"/>
  </si>
  <si>
    <t>資本金</t>
    <rPh sb="0" eb="3">
      <t>シホンキン</t>
    </rPh>
    <phoneticPr fontId="9"/>
  </si>
  <si>
    <t>借入金</t>
    <rPh sb="0" eb="2">
      <t>カリイレ</t>
    </rPh>
    <rPh sb="2" eb="3">
      <t>キン</t>
    </rPh>
    <phoneticPr fontId="9"/>
  </si>
  <si>
    <t>割賦原価戻入</t>
    <rPh sb="0" eb="2">
      <t>カップ</t>
    </rPh>
    <rPh sb="2" eb="4">
      <t>ゲンカ</t>
    </rPh>
    <rPh sb="4" eb="5">
      <t>モド</t>
    </rPh>
    <rPh sb="5" eb="6">
      <t>イ</t>
    </rPh>
    <phoneticPr fontId="9"/>
  </si>
  <si>
    <t>資金過不足</t>
    <rPh sb="0" eb="2">
      <t>シキン</t>
    </rPh>
    <rPh sb="2" eb="5">
      <t>カブソク</t>
    </rPh>
    <phoneticPr fontId="9"/>
  </si>
  <si>
    <t>期末累積資金残高</t>
    <rPh sb="0" eb="2">
      <t>キマツ</t>
    </rPh>
    <rPh sb="2" eb="4">
      <t>ルイセキ</t>
    </rPh>
    <rPh sb="4" eb="6">
      <t>シキン</t>
    </rPh>
    <rPh sb="6" eb="8">
      <t>ザンダカ</t>
    </rPh>
    <phoneticPr fontId="9"/>
  </si>
  <si>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9"/>
  </si>
  <si>
    <t>期首残高</t>
  </si>
  <si>
    <t>借入額</t>
  </si>
  <si>
    <t>返済額</t>
  </si>
  <si>
    <t>期末残高</t>
  </si>
  <si>
    <t>参考指標</t>
    <rPh sb="0" eb="2">
      <t>サンコウ</t>
    </rPh>
    <rPh sb="2" eb="4">
      <t>シヒョウ</t>
    </rPh>
    <phoneticPr fontId="9"/>
  </si>
  <si>
    <t>PIRR(税引後)</t>
    <rPh sb="5" eb="7">
      <t>ゼイビキ</t>
    </rPh>
    <rPh sb="7" eb="8">
      <t>ゴ</t>
    </rPh>
    <phoneticPr fontId="9"/>
  </si>
  <si>
    <t>DSCR</t>
    <phoneticPr fontId="9"/>
  </si>
  <si>
    <t>EIRR（税引後）</t>
    <phoneticPr fontId="9"/>
  </si>
  <si>
    <t>基準金利</t>
    <rPh sb="0" eb="2">
      <t>キジュン</t>
    </rPh>
    <rPh sb="2" eb="4">
      <t>キンリ</t>
    </rPh>
    <phoneticPr fontId="9"/>
  </si>
  <si>
    <t>利ざや</t>
    <rPh sb="0" eb="1">
      <t>リ</t>
    </rPh>
    <phoneticPr fontId="9"/>
  </si>
  <si>
    <t>項    目</t>
  </si>
  <si>
    <t>算定根拠</t>
    <rPh sb="0" eb="2">
      <t>サンテイ</t>
    </rPh>
    <rPh sb="2" eb="4">
      <t>コンキョ</t>
    </rPh>
    <phoneticPr fontId="48"/>
  </si>
  <si>
    <t>工区延長</t>
    <rPh sb="0" eb="4">
      <t>コウクエンチョウ</t>
    </rPh>
    <phoneticPr fontId="9"/>
  </si>
  <si>
    <t>　　　　　　　m</t>
    <phoneticPr fontId="9"/>
  </si>
  <si>
    <t>事業者の運営費（人件費、事務費等）</t>
    <rPh sb="0" eb="3">
      <t>ジギョウシャ</t>
    </rPh>
    <rPh sb="4" eb="7">
      <t>ウンエイヒ</t>
    </rPh>
    <rPh sb="8" eb="11">
      <t>ジンケンヒ</t>
    </rPh>
    <rPh sb="12" eb="16">
      <t>ジムヒナド</t>
    </rPh>
    <phoneticPr fontId="9"/>
  </si>
  <si>
    <t>事業者の税引前利益</t>
    <rPh sb="0" eb="3">
      <t>ジギョウシャ</t>
    </rPh>
    <rPh sb="4" eb="9">
      <t>ゼイビキマエリエキ</t>
    </rPh>
    <phoneticPr fontId="9"/>
  </si>
  <si>
    <t>＜様式作成にあたっての注意事項＞</t>
    <rPh sb="1" eb="3">
      <t>ヨウシキ</t>
    </rPh>
    <rPh sb="3" eb="5">
      <t>サクセイ</t>
    </rPh>
    <rPh sb="11" eb="13">
      <t>チュウイ</t>
    </rPh>
    <rPh sb="13" eb="15">
      <t>ジコウ</t>
    </rPh>
    <phoneticPr fontId="48"/>
  </si>
  <si>
    <t>工事区分</t>
    <rPh sb="0" eb="4">
      <t>コウジクブン</t>
    </rPh>
    <phoneticPr fontId="61"/>
  </si>
  <si>
    <t>工種</t>
    <rPh sb="0" eb="2">
      <t>コウシュ</t>
    </rPh>
    <phoneticPr fontId="61"/>
  </si>
  <si>
    <t>種別</t>
    <rPh sb="0" eb="2">
      <t>シュベツ</t>
    </rPh>
    <phoneticPr fontId="61"/>
  </si>
  <si>
    <t>細別</t>
    <rPh sb="0" eb="2">
      <t>サイベツ</t>
    </rPh>
    <phoneticPr fontId="61"/>
  </si>
  <si>
    <t>規格</t>
    <rPh sb="0" eb="2">
      <t>キカク</t>
    </rPh>
    <phoneticPr fontId="61"/>
  </si>
  <si>
    <t>単位</t>
    <rPh sb="0" eb="2">
      <t>タンイ</t>
    </rPh>
    <phoneticPr fontId="61"/>
  </si>
  <si>
    <t>備考</t>
    <rPh sb="0" eb="2">
      <t>ビコウ</t>
    </rPh>
    <phoneticPr fontId="61"/>
  </si>
  <si>
    <t>数量</t>
    <rPh sb="0" eb="2">
      <t>スウリョウ</t>
    </rPh>
    <phoneticPr fontId="61"/>
  </si>
  <si>
    <t>施設引渡し予定日</t>
    <rPh sb="0" eb="4">
      <t>シセツヒキワタ</t>
    </rPh>
    <rPh sb="5" eb="8">
      <t>ヨテイビ</t>
    </rPh>
    <phoneticPr fontId="61"/>
  </si>
  <si>
    <t>年度</t>
    <rPh sb="0" eb="2">
      <t>ネンド</t>
    </rPh>
    <phoneticPr fontId="61"/>
  </si>
  <si>
    <t>業務</t>
    <rPh sb="0" eb="2">
      <t>ギョウム</t>
    </rPh>
    <phoneticPr fontId="61"/>
  </si>
  <si>
    <t>調整マネジメント業務</t>
    <rPh sb="0" eb="2">
      <t>チョウセイ</t>
    </rPh>
    <rPh sb="8" eb="10">
      <t>ギョウム</t>
    </rPh>
    <phoneticPr fontId="61"/>
  </si>
  <si>
    <t>等</t>
    <rPh sb="0" eb="1">
      <t>トウ</t>
    </rPh>
    <phoneticPr fontId="61"/>
  </si>
  <si>
    <t>工事業務</t>
    <rPh sb="0" eb="2">
      <t>コウジ</t>
    </rPh>
    <rPh sb="2" eb="4">
      <t>ギョウム</t>
    </rPh>
    <phoneticPr fontId="61"/>
  </si>
  <si>
    <t>　</t>
    <phoneticPr fontId="61"/>
  </si>
  <si>
    <t>別途工事等</t>
    <rPh sb="0" eb="4">
      <t>ベットコウジ</t>
    </rPh>
    <rPh sb="4" eb="5">
      <t>トウ</t>
    </rPh>
    <phoneticPr fontId="61"/>
  </si>
  <si>
    <t>（参考として記載）</t>
    <rPh sb="1" eb="3">
      <t>サンコウ</t>
    </rPh>
    <rPh sb="6" eb="8">
      <t>キサイ</t>
    </rPh>
    <phoneticPr fontId="61"/>
  </si>
  <si>
    <t>資料名</t>
    <rPh sb="0" eb="2">
      <t>シリョウ</t>
    </rPh>
    <rPh sb="2" eb="3">
      <t>メイ</t>
    </rPh>
    <phoneticPr fontId="9"/>
  </si>
  <si>
    <t>入札説明書</t>
    <rPh sb="0" eb="2">
      <t>ニュウサツ</t>
    </rPh>
    <rPh sb="2" eb="4">
      <t>セツメイ</t>
    </rPh>
    <rPh sb="4" eb="5">
      <t>ショ</t>
    </rPh>
    <phoneticPr fontId="9"/>
  </si>
  <si>
    <t>（１）</t>
    <phoneticPr fontId="9"/>
  </si>
  <si>
    <t>ア</t>
    <phoneticPr fontId="9"/>
  </si>
  <si>
    <t>資本関係</t>
    <rPh sb="0" eb="2">
      <t>シホン</t>
    </rPh>
    <rPh sb="2" eb="4">
      <t>カンケイ</t>
    </rPh>
    <phoneticPr fontId="9"/>
  </si>
  <si>
    <t>事業契約書（案）</t>
    <rPh sb="0" eb="2">
      <t>ジギョウ</t>
    </rPh>
    <rPh sb="2" eb="4">
      <t>ケイヤク</t>
    </rPh>
    <rPh sb="4" eb="5">
      <t>ショ</t>
    </rPh>
    <rPh sb="6" eb="7">
      <t>アン</t>
    </rPh>
    <phoneticPr fontId="9"/>
  </si>
  <si>
    <t>事業者選定基準</t>
    <rPh sb="0" eb="3">
      <t>ジギョウシャ</t>
    </rPh>
    <rPh sb="3" eb="5">
      <t>センテイ</t>
    </rPh>
    <rPh sb="5" eb="7">
      <t>キジュン</t>
    </rPh>
    <phoneticPr fontId="9"/>
  </si>
  <si>
    <t>第５</t>
    <rPh sb="0" eb="1">
      <t>ダイ</t>
    </rPh>
    <phoneticPr fontId="9"/>
  </si>
  <si>
    <t>①</t>
    <phoneticPr fontId="9"/>
  </si>
  <si>
    <t>必須項目審査</t>
    <rPh sb="0" eb="2">
      <t>ヒッス</t>
    </rPh>
    <rPh sb="2" eb="4">
      <t>コウモク</t>
    </rPh>
    <rPh sb="4" eb="6">
      <t>シンサ</t>
    </rPh>
    <phoneticPr fontId="9"/>
  </si>
  <si>
    <t>第1章</t>
    <rPh sb="0" eb="1">
      <t>ダイ</t>
    </rPh>
    <rPh sb="2" eb="3">
      <t>ショウ</t>
    </rPh>
    <phoneticPr fontId="9"/>
  </si>
  <si>
    <t>第6条</t>
    <rPh sb="1" eb="2">
      <t>ジョウ</t>
    </rPh>
    <phoneticPr fontId="9"/>
  </si>
  <si>
    <t>１</t>
    <phoneticPr fontId="9"/>
  </si>
  <si>
    <t>共通事項</t>
    <rPh sb="0" eb="2">
      <t>キョウツウ</t>
    </rPh>
    <rPh sb="2" eb="4">
      <t>ジコウ</t>
    </rPh>
    <phoneticPr fontId="9"/>
  </si>
  <si>
    <t>提出者</t>
    <rPh sb="0" eb="3">
      <t>テイシュツシャ</t>
    </rPh>
    <phoneticPr fontId="9"/>
  </si>
  <si>
    <t>注）１．記入欄が足りない場合は、適宜行を追加すること。</t>
    <rPh sb="0" eb="1">
      <t>チュウ</t>
    </rPh>
    <rPh sb="4" eb="6">
      <t>キニュウ</t>
    </rPh>
    <rPh sb="6" eb="7">
      <t>ラン</t>
    </rPh>
    <rPh sb="8" eb="9">
      <t>タ</t>
    </rPh>
    <rPh sb="12" eb="14">
      <t>バアイ</t>
    </rPh>
    <rPh sb="16" eb="18">
      <t>テキギ</t>
    </rPh>
    <rPh sb="18" eb="19">
      <t>ギョウ</t>
    </rPh>
    <rPh sb="20" eb="22">
      <t>ツイカ</t>
    </rPh>
    <phoneticPr fontId="9"/>
  </si>
  <si>
    <t>事業費合計（税抜き）</t>
    <rPh sb="0" eb="3">
      <t>ジギョウヒ</t>
    </rPh>
    <rPh sb="3" eb="5">
      <t>ゴウケイ</t>
    </rPh>
    <rPh sb="6" eb="7">
      <t>ゼイ</t>
    </rPh>
    <rPh sb="7" eb="8">
      <t>ヌ</t>
    </rPh>
    <phoneticPr fontId="9"/>
  </si>
  <si>
    <t>事業費合計（税込み）</t>
    <rPh sb="0" eb="3">
      <t>ジギョウヒ</t>
    </rPh>
    <rPh sb="3" eb="5">
      <t>ゴウケイ</t>
    </rPh>
    <rPh sb="6" eb="8">
      <t>ゼイコ</t>
    </rPh>
    <phoneticPr fontId="9"/>
  </si>
  <si>
    <t>物価変動を考慮しないで記入すること。</t>
    <phoneticPr fontId="9"/>
  </si>
  <si>
    <t>調整マネジメント費（設計段階）</t>
    <rPh sb="0" eb="2">
      <t>チョウセイ</t>
    </rPh>
    <rPh sb="8" eb="9">
      <t>ヒ</t>
    </rPh>
    <rPh sb="10" eb="12">
      <t>セッケイ</t>
    </rPh>
    <rPh sb="12" eb="14">
      <t>ダンカイ</t>
    </rPh>
    <phoneticPr fontId="9"/>
  </si>
  <si>
    <t>調整マネジメント費（工事段階）</t>
    <rPh sb="0" eb="2">
      <t>チョウセイ</t>
    </rPh>
    <rPh sb="8" eb="9">
      <t>ヒ</t>
    </rPh>
    <rPh sb="10" eb="14">
      <t>コウジダンカイ</t>
    </rPh>
    <phoneticPr fontId="9"/>
  </si>
  <si>
    <t>事業者の開業に伴う費用</t>
    <rPh sb="0" eb="3">
      <t>ジギョウシャ</t>
    </rPh>
    <rPh sb="4" eb="6">
      <t>カイギョウ</t>
    </rPh>
    <rPh sb="7" eb="8">
      <t>トモナ</t>
    </rPh>
    <rPh sb="9" eb="11">
      <t>ヒヨウ</t>
    </rPh>
    <phoneticPr fontId="9"/>
  </si>
  <si>
    <t>注）１．「その他」には、上記の項目に分類することが困難な項目を記載すること。</t>
    <rPh sb="0" eb="1">
      <t>チュウ</t>
    </rPh>
    <phoneticPr fontId="9"/>
  </si>
  <si>
    <r>
      <rPr>
        <sz val="10.5"/>
        <color theme="0"/>
        <rFont val="ＭＳ 明朝"/>
        <family val="1"/>
        <charset val="128"/>
      </rPr>
      <t>注）</t>
    </r>
    <r>
      <rPr>
        <sz val="10.5"/>
        <rFont val="ＭＳ 明朝"/>
        <family val="1"/>
        <charset val="128"/>
      </rPr>
      <t>３．各年度は４月から翌３月までとすること。</t>
    </r>
    <rPh sb="0" eb="1">
      <t>チュウ</t>
    </rPh>
    <phoneticPr fontId="9"/>
  </si>
  <si>
    <r>
      <rPr>
        <sz val="10.5"/>
        <color theme="0"/>
        <rFont val="ＭＳ 明朝"/>
        <family val="1"/>
        <charset val="128"/>
      </rPr>
      <t>注）</t>
    </r>
    <r>
      <rPr>
        <sz val="10.5"/>
        <rFont val="ＭＳ 明朝"/>
        <family val="1"/>
        <charset val="128"/>
      </rPr>
      <t>４．消費税等（地方消費税を含む。以下、同じ。）を除いた額で記入すること。</t>
    </r>
    <rPh sb="0" eb="1">
      <t>チュウ</t>
    </rPh>
    <phoneticPr fontId="9"/>
  </si>
  <si>
    <r>
      <rPr>
        <sz val="10.5"/>
        <color theme="0"/>
        <rFont val="ＭＳ 明朝"/>
        <family val="1"/>
        <charset val="128"/>
      </rPr>
      <t>注）</t>
    </r>
    <r>
      <rPr>
        <sz val="10.5"/>
        <rFont val="ＭＳ 明朝"/>
        <family val="1"/>
        <charset val="128"/>
      </rPr>
      <t>５．割賦手数料の料率については、基準金利及び利ざやに区別し、小数点第４位以下四捨五入とし、小数点以下第３位まで記入すること。</t>
    </r>
    <rPh sb="0" eb="1">
      <t>チュウ</t>
    </rPh>
    <phoneticPr fontId="9"/>
  </si>
  <si>
    <t>単価
（円）</t>
    <rPh sb="0" eb="2">
      <t>タンカ</t>
    </rPh>
    <rPh sb="4" eb="5">
      <t>エン</t>
    </rPh>
    <phoneticPr fontId="61"/>
  </si>
  <si>
    <r>
      <rPr>
        <sz val="10.5"/>
        <color theme="0"/>
        <rFont val="ＭＳ 明朝"/>
        <family val="1"/>
        <charset val="128"/>
      </rPr>
      <t>注）</t>
    </r>
    <r>
      <rPr>
        <sz val="10.5"/>
        <rFont val="ＭＳ 明朝"/>
        <family val="1"/>
        <charset val="128"/>
      </rPr>
      <t>６．積算根拠の説明については、必要に応じて別紙を追加して差し支えない。</t>
    </r>
    <rPh sb="0" eb="1">
      <t>チュウ</t>
    </rPh>
    <phoneticPr fontId="9"/>
  </si>
  <si>
    <t>点検業務費</t>
    <rPh sb="0" eb="2">
      <t>テンケン</t>
    </rPh>
    <rPh sb="2" eb="4">
      <t>ギョウム</t>
    </rPh>
    <rPh sb="4" eb="5">
      <t>ヒ</t>
    </rPh>
    <phoneticPr fontId="9"/>
  </si>
  <si>
    <t>点検・補修費　計</t>
    <rPh sb="7" eb="8">
      <t>ケイ</t>
    </rPh>
    <phoneticPr fontId="9"/>
  </si>
  <si>
    <t>調整マネジメント費（維持管理段階）</t>
    <rPh sb="10" eb="12">
      <t>イジ</t>
    </rPh>
    <rPh sb="12" eb="14">
      <t>カンリ</t>
    </rPh>
    <rPh sb="14" eb="16">
      <t>ダンカイ</t>
    </rPh>
    <phoneticPr fontId="9"/>
  </si>
  <si>
    <t>令和　　年　　月　　日</t>
    <rPh sb="0" eb="2">
      <t>レイワ</t>
    </rPh>
    <phoneticPr fontId="9"/>
  </si>
  <si>
    <t>令和15年度</t>
    <rPh sb="0" eb="2">
      <t>レイワ</t>
    </rPh>
    <rPh sb="4" eb="6">
      <t>ネンド</t>
    </rPh>
    <phoneticPr fontId="9"/>
  </si>
  <si>
    <t>令和16年度</t>
    <rPh sb="0" eb="2">
      <t>レイワ</t>
    </rPh>
    <rPh sb="4" eb="6">
      <t>ネンド</t>
    </rPh>
    <phoneticPr fontId="9"/>
  </si>
  <si>
    <t>令和　　年　　月　　日</t>
    <rPh sb="0" eb="2">
      <t>レイワ</t>
    </rPh>
    <rPh sb="4" eb="5">
      <t>ネン</t>
    </rPh>
    <rPh sb="7" eb="8">
      <t>ガツ</t>
    </rPh>
    <rPh sb="10" eb="11">
      <t>ニチ</t>
    </rPh>
    <phoneticPr fontId="61"/>
  </si>
  <si>
    <t>令和16年度</t>
    <rPh sb="0" eb="2">
      <t>レイワ</t>
    </rPh>
    <rPh sb="4" eb="5">
      <t>ネン</t>
    </rPh>
    <rPh sb="5" eb="6">
      <t>ド</t>
    </rPh>
    <phoneticPr fontId="9"/>
  </si>
  <si>
    <t>令和7年度</t>
    <rPh sb="0" eb="2">
      <t>レイワ</t>
    </rPh>
    <rPh sb="3" eb="4">
      <t>ネン</t>
    </rPh>
    <rPh sb="4" eb="5">
      <t>ド</t>
    </rPh>
    <phoneticPr fontId="9"/>
  </si>
  <si>
    <t>令和8年度</t>
    <rPh sb="0" eb="2">
      <t>レイワ</t>
    </rPh>
    <rPh sb="3" eb="4">
      <t>ネン</t>
    </rPh>
    <rPh sb="4" eb="5">
      <t>ド</t>
    </rPh>
    <phoneticPr fontId="9"/>
  </si>
  <si>
    <t>令和9年度</t>
    <rPh sb="0" eb="2">
      <t>レイワ</t>
    </rPh>
    <rPh sb="3" eb="4">
      <t>ネン</t>
    </rPh>
    <rPh sb="4" eb="5">
      <t>ド</t>
    </rPh>
    <phoneticPr fontId="9"/>
  </si>
  <si>
    <t>令和10年度</t>
    <rPh sb="0" eb="2">
      <t>レイワ</t>
    </rPh>
    <rPh sb="4" eb="5">
      <t>ネン</t>
    </rPh>
    <rPh sb="5" eb="6">
      <t>ド</t>
    </rPh>
    <phoneticPr fontId="9"/>
  </si>
  <si>
    <t>令和11年度</t>
    <rPh sb="0" eb="2">
      <t>レイワ</t>
    </rPh>
    <rPh sb="4" eb="5">
      <t>ネン</t>
    </rPh>
    <rPh sb="5" eb="6">
      <t>ド</t>
    </rPh>
    <phoneticPr fontId="9"/>
  </si>
  <si>
    <t>令和12年度</t>
    <rPh sb="0" eb="2">
      <t>レイワ</t>
    </rPh>
    <rPh sb="4" eb="5">
      <t>ネン</t>
    </rPh>
    <rPh sb="5" eb="6">
      <t>ド</t>
    </rPh>
    <phoneticPr fontId="9"/>
  </si>
  <si>
    <t>令和13年度</t>
    <rPh sb="0" eb="2">
      <t>レイワ</t>
    </rPh>
    <rPh sb="4" eb="5">
      <t>ネン</t>
    </rPh>
    <rPh sb="5" eb="6">
      <t>ド</t>
    </rPh>
    <phoneticPr fontId="9"/>
  </si>
  <si>
    <t>令和14年度</t>
    <rPh sb="0" eb="2">
      <t>レイワ</t>
    </rPh>
    <rPh sb="4" eb="5">
      <t>ネン</t>
    </rPh>
    <rPh sb="5" eb="6">
      <t>ド</t>
    </rPh>
    <phoneticPr fontId="9"/>
  </si>
  <si>
    <t>令和15年度</t>
    <rPh sb="0" eb="2">
      <t>レイワ</t>
    </rPh>
    <rPh sb="4" eb="5">
      <t>ネン</t>
    </rPh>
    <rPh sb="5" eb="6">
      <t>ド</t>
    </rPh>
    <phoneticPr fontId="9"/>
  </si>
  <si>
    <t>SPC運営費</t>
    <rPh sb="3" eb="6">
      <t>ウンエイヒ</t>
    </rPh>
    <phoneticPr fontId="9"/>
  </si>
  <si>
    <t>SPC開業費</t>
    <rPh sb="3" eb="5">
      <t>カイギョウ</t>
    </rPh>
    <rPh sb="5" eb="6">
      <t>ヒ</t>
    </rPh>
    <phoneticPr fontId="9"/>
  </si>
  <si>
    <t>維持管理費／その他費用</t>
    <rPh sb="0" eb="2">
      <t>イジ</t>
    </rPh>
    <rPh sb="2" eb="5">
      <t>カンリヒ</t>
    </rPh>
    <rPh sb="8" eb="9">
      <t>タ</t>
    </rPh>
    <rPh sb="9" eb="11">
      <t>ヒヨウ</t>
    </rPh>
    <phoneticPr fontId="9"/>
  </si>
  <si>
    <t>その他費用　計</t>
    <rPh sb="2" eb="3">
      <t>タ</t>
    </rPh>
    <rPh sb="3" eb="5">
      <t>ヒヨウ</t>
    </rPh>
    <rPh sb="6" eb="7">
      <t>ケイ</t>
    </rPh>
    <phoneticPr fontId="9"/>
  </si>
  <si>
    <t>　　４．間接費も計上すること。</t>
    <rPh sb="4" eb="6">
      <t>カンセツ</t>
    </rPh>
    <rPh sb="6" eb="7">
      <t>ヒ</t>
    </rPh>
    <rPh sb="8" eb="10">
      <t>ケイジョウ</t>
    </rPh>
    <phoneticPr fontId="61"/>
  </si>
  <si>
    <t>工事費内訳書</t>
    <rPh sb="0" eb="3">
      <t>コウジヒ</t>
    </rPh>
    <rPh sb="3" eb="6">
      <t>ウチワケショ</t>
    </rPh>
    <phoneticPr fontId="61"/>
  </si>
  <si>
    <t>本事業遂行のためＳＰＣを設立するものとして記載し、他様式で算出根拠を示すもの以外、可能な範囲で詳細に記載すること。</t>
    <rPh sb="25" eb="28">
      <t>タヨウシキ</t>
    </rPh>
    <phoneticPr fontId="9"/>
  </si>
  <si>
    <t>ＳＰＣを設立しない場合は全額自己資本として記入すること。</t>
    <rPh sb="4" eb="6">
      <t>セツリツ</t>
    </rPh>
    <rPh sb="9" eb="11">
      <t>バアイ</t>
    </rPh>
    <rPh sb="12" eb="18">
      <t>ゼンガクジコシホン</t>
    </rPh>
    <rPh sb="21" eb="23">
      <t>キニュウ</t>
    </rPh>
    <phoneticPr fontId="9"/>
  </si>
  <si>
    <t>各年度は４月から翌３月までとすること。ただし、年１回の支払いであることを考慮して計算すること。</t>
    <phoneticPr fontId="9"/>
  </si>
  <si>
    <t>消費税（地方消費税を含む。以下、同じ。）を除いた額で記入すること。</t>
    <phoneticPr fontId="9"/>
  </si>
  <si>
    <t>算定根拠は、他の提案様式の内容と整合させ、できる限り具体的に記載すること。</t>
    <phoneticPr fontId="9"/>
  </si>
  <si>
    <t>ＰＩＲＲの算定については、次の算式を用いること。</t>
    <phoneticPr fontId="9"/>
  </si>
  <si>
    <t>ＰＩＲＲ（税引後）：各期における（税引後当期損益＋割賦原価＋支払利息－投資）の事業期間にわたる現在価値の合計額が０になる割引率を算定する。</t>
    <phoneticPr fontId="9"/>
  </si>
  <si>
    <t>ＤＳＣＲの算定については、次の算式を用いること。</t>
    <phoneticPr fontId="9"/>
  </si>
  <si>
    <t>ＤＳＣＲ＝当該年度の借入金等償還額及び支払利息控除前の純資金増加額／当該年度の借入金等償還額及び支払利息の合計額</t>
    <phoneticPr fontId="9"/>
  </si>
  <si>
    <t>ＥＩＲＲの算定については、次の算式を用いること。</t>
    <phoneticPr fontId="9"/>
  </si>
  <si>
    <t>ＥＩＲＲ（税引後）：各期における（税引後当期損益＋割賦原価－借入金返済－資本金）の事業期間にわたる現在価値の合計額が０になる割引率を算定する。</t>
    <phoneticPr fontId="9"/>
  </si>
  <si>
    <t>なお、ＥＩＲＲの算式における「資本金」には、条件付劣後ローンによる調達等で、返済条件等により内容的に資本金と同等にみなせるものについては、｢資本金｣に含めて算定するものとする。</t>
    <phoneticPr fontId="9"/>
  </si>
  <si>
    <t>本事業遂行のためＳＰＣを設立するものとして記載し、別紙で算出根拠を示すもの以外、可能な範囲で詳細に記載すること。</t>
    <phoneticPr fontId="9"/>
  </si>
  <si>
    <r>
      <rPr>
        <sz val="10.5"/>
        <color theme="0"/>
        <rFont val="ＭＳ 明朝"/>
        <family val="1"/>
        <charset val="128"/>
      </rPr>
      <t>注）</t>
    </r>
    <r>
      <rPr>
        <sz val="10.5"/>
        <rFont val="ＭＳ 明朝"/>
        <family val="1"/>
        <charset val="128"/>
      </rPr>
      <t>２．資料名等は、上記記入例を参考に適宜書き換え記載すること。</t>
    </r>
    <rPh sb="0" eb="1">
      <t>チュウ</t>
    </rPh>
    <phoneticPr fontId="9"/>
  </si>
  <si>
    <r>
      <rPr>
        <sz val="10.5"/>
        <color theme="0"/>
        <rFont val="ＭＳ 明朝"/>
        <family val="1"/>
        <charset val="128"/>
      </rPr>
      <t>注）</t>
    </r>
    <r>
      <rPr>
        <sz val="10.5"/>
        <color theme="1"/>
        <rFont val="ＭＳ 明朝"/>
        <family val="1"/>
        <charset val="128"/>
      </rPr>
      <t>２．適宜、業務を追加・変更して作成すること。</t>
    </r>
    <rPh sb="4" eb="6">
      <t>テキギ</t>
    </rPh>
    <rPh sb="7" eb="9">
      <t>ギョウム</t>
    </rPh>
    <rPh sb="10" eb="12">
      <t>ツイカ</t>
    </rPh>
    <rPh sb="13" eb="15">
      <t>ヘンコウ</t>
    </rPh>
    <rPh sb="17" eb="19">
      <t>サクセイ</t>
    </rPh>
    <phoneticPr fontId="61"/>
  </si>
  <si>
    <t>Ｅ－ｍａｉｌ</t>
    <phoneticPr fontId="9"/>
  </si>
  <si>
    <t>電　　　　話</t>
    <rPh sb="0" eb="1">
      <t>デン</t>
    </rPh>
    <rPh sb="5" eb="6">
      <t>ハナシ</t>
    </rPh>
    <phoneticPr fontId="9"/>
  </si>
  <si>
    <t>所　　　　属</t>
    <rPh sb="0" eb="1">
      <t>ショ</t>
    </rPh>
    <rPh sb="5" eb="6">
      <t>ゾク</t>
    </rPh>
    <phoneticPr fontId="9"/>
  </si>
  <si>
    <t>会　 社　 名</t>
    <phoneticPr fontId="9"/>
  </si>
  <si>
    <t>Ｆ　 Ａ 　Ｘ</t>
    <phoneticPr fontId="9"/>
  </si>
  <si>
    <t>担 当  者 名</t>
    <rPh sb="0" eb="1">
      <t>タン</t>
    </rPh>
    <rPh sb="2" eb="3">
      <t>トウ</t>
    </rPh>
    <rPh sb="5" eb="6">
      <t>シャ</t>
    </rPh>
    <rPh sb="7" eb="8">
      <t>メイ</t>
    </rPh>
    <phoneticPr fontId="9"/>
  </si>
  <si>
    <t>令和7年度</t>
    <rPh sb="0" eb="2">
      <t>レイワ</t>
    </rPh>
    <rPh sb="3" eb="5">
      <t>ネンド</t>
    </rPh>
    <rPh sb="4" eb="5">
      <t>ド</t>
    </rPh>
    <phoneticPr fontId="61"/>
  </si>
  <si>
    <t>令和8年度</t>
    <rPh sb="0" eb="2">
      <t>レイワ</t>
    </rPh>
    <rPh sb="3" eb="5">
      <t>ネンド</t>
    </rPh>
    <rPh sb="4" eb="5">
      <t>ド</t>
    </rPh>
    <phoneticPr fontId="61"/>
  </si>
  <si>
    <t>令和9年度</t>
    <rPh sb="0" eb="2">
      <t>レイワ</t>
    </rPh>
    <rPh sb="3" eb="5">
      <t>ネンド</t>
    </rPh>
    <rPh sb="4" eb="5">
      <t>ド</t>
    </rPh>
    <phoneticPr fontId="61"/>
  </si>
  <si>
    <t>令和7年度</t>
    <rPh sb="0" eb="2">
      <t>レイワ</t>
    </rPh>
    <rPh sb="3" eb="5">
      <t>ネンド</t>
    </rPh>
    <rPh sb="4" eb="5">
      <t>ド</t>
    </rPh>
    <phoneticPr fontId="48"/>
  </si>
  <si>
    <t>令和8年度</t>
    <rPh sb="0" eb="2">
      <t>レイワ</t>
    </rPh>
    <rPh sb="3" eb="5">
      <t>ネンド</t>
    </rPh>
    <rPh sb="4" eb="5">
      <t>ド</t>
    </rPh>
    <phoneticPr fontId="48"/>
  </si>
  <si>
    <t>令和9年度</t>
    <rPh sb="0" eb="2">
      <t>レイワ</t>
    </rPh>
    <rPh sb="3" eb="5">
      <t>ネンド</t>
    </rPh>
    <rPh sb="4" eb="5">
      <t>ド</t>
    </rPh>
    <phoneticPr fontId="48"/>
  </si>
  <si>
    <t>令和10年度</t>
    <rPh sb="0" eb="2">
      <t>レイワ</t>
    </rPh>
    <rPh sb="4" eb="6">
      <t>ネンド</t>
    </rPh>
    <rPh sb="5" eb="6">
      <t>ド</t>
    </rPh>
    <phoneticPr fontId="48"/>
  </si>
  <si>
    <t>令和11年度</t>
    <rPh sb="0" eb="2">
      <t>レイワ</t>
    </rPh>
    <rPh sb="4" eb="6">
      <t>ネンド</t>
    </rPh>
    <rPh sb="5" eb="6">
      <t>ド</t>
    </rPh>
    <phoneticPr fontId="48"/>
  </si>
  <si>
    <t>令和12年度</t>
    <rPh sb="0" eb="2">
      <t>レイワ</t>
    </rPh>
    <rPh sb="4" eb="6">
      <t>ネンド</t>
    </rPh>
    <rPh sb="5" eb="6">
      <t>ド</t>
    </rPh>
    <phoneticPr fontId="48"/>
  </si>
  <si>
    <t>令和13年度</t>
    <rPh sb="0" eb="2">
      <t>レイワ</t>
    </rPh>
    <rPh sb="4" eb="6">
      <t>ネンド</t>
    </rPh>
    <rPh sb="5" eb="6">
      <t>ド</t>
    </rPh>
    <phoneticPr fontId="48"/>
  </si>
  <si>
    <t>令和14年度</t>
    <rPh sb="0" eb="2">
      <t>レイワ</t>
    </rPh>
    <rPh sb="4" eb="6">
      <t>ネンド</t>
    </rPh>
    <rPh sb="5" eb="6">
      <t>ド</t>
    </rPh>
    <phoneticPr fontId="48"/>
  </si>
  <si>
    <t>令和15年度</t>
    <rPh sb="0" eb="2">
      <t>レイワ</t>
    </rPh>
    <rPh sb="4" eb="6">
      <t>ネンド</t>
    </rPh>
    <rPh sb="5" eb="6">
      <t>ド</t>
    </rPh>
    <phoneticPr fontId="48"/>
  </si>
  <si>
    <t>令和16年度</t>
    <rPh sb="0" eb="2">
      <t>レイワ</t>
    </rPh>
    <rPh sb="4" eb="6">
      <t>ネンド</t>
    </rPh>
    <rPh sb="5" eb="6">
      <t>ド</t>
    </rPh>
    <phoneticPr fontId="48"/>
  </si>
  <si>
    <t>令和17年度</t>
    <rPh sb="0" eb="2">
      <t>レイワ</t>
    </rPh>
    <rPh sb="4" eb="6">
      <t>ネンド</t>
    </rPh>
    <rPh sb="5" eb="6">
      <t>ド</t>
    </rPh>
    <phoneticPr fontId="48"/>
  </si>
  <si>
    <t>令和18年度</t>
    <rPh sb="0" eb="2">
      <t>レイワ</t>
    </rPh>
    <rPh sb="4" eb="6">
      <t>ネンド</t>
    </rPh>
    <rPh sb="5" eb="6">
      <t>ド</t>
    </rPh>
    <phoneticPr fontId="48"/>
  </si>
  <si>
    <t>令和19年度</t>
    <rPh sb="0" eb="2">
      <t>レイワ</t>
    </rPh>
    <rPh sb="4" eb="6">
      <t>ネンド</t>
    </rPh>
    <rPh sb="5" eb="6">
      <t>ド</t>
    </rPh>
    <phoneticPr fontId="48"/>
  </si>
  <si>
    <t>令和20年度</t>
    <rPh sb="0" eb="2">
      <t>レイワ</t>
    </rPh>
    <rPh sb="4" eb="6">
      <t>ネンド</t>
    </rPh>
    <rPh sb="5" eb="6">
      <t>ド</t>
    </rPh>
    <phoneticPr fontId="48"/>
  </si>
  <si>
    <t>令和21年度</t>
    <rPh sb="0" eb="2">
      <t>レイワ</t>
    </rPh>
    <rPh sb="4" eb="6">
      <t>ネンド</t>
    </rPh>
    <rPh sb="5" eb="6">
      <t>ド</t>
    </rPh>
    <phoneticPr fontId="48"/>
  </si>
  <si>
    <t>令和22年度</t>
    <rPh sb="0" eb="2">
      <t>レイワ</t>
    </rPh>
    <rPh sb="4" eb="6">
      <t>ネンド</t>
    </rPh>
    <rPh sb="5" eb="6">
      <t>ド</t>
    </rPh>
    <phoneticPr fontId="48"/>
  </si>
  <si>
    <t>令和23年度</t>
    <rPh sb="0" eb="2">
      <t>レイワ</t>
    </rPh>
    <rPh sb="4" eb="6">
      <t>ネンド</t>
    </rPh>
    <rPh sb="5" eb="6">
      <t>ド</t>
    </rPh>
    <phoneticPr fontId="48"/>
  </si>
  <si>
    <t>令和24年度</t>
    <rPh sb="0" eb="2">
      <t>レイワ</t>
    </rPh>
    <rPh sb="4" eb="6">
      <t>ネンド</t>
    </rPh>
    <rPh sb="5" eb="6">
      <t>ド</t>
    </rPh>
    <phoneticPr fontId="48"/>
  </si>
  <si>
    <t>令和25年度</t>
    <rPh sb="0" eb="2">
      <t>レイワ</t>
    </rPh>
    <rPh sb="4" eb="6">
      <t>ネンド</t>
    </rPh>
    <rPh sb="5" eb="6">
      <t>ド</t>
    </rPh>
    <phoneticPr fontId="48"/>
  </si>
  <si>
    <t>令和17年度</t>
    <rPh sb="0" eb="2">
      <t>レイワ</t>
    </rPh>
    <rPh sb="4" eb="5">
      <t>ネン</t>
    </rPh>
    <rPh sb="5" eb="6">
      <t>ド</t>
    </rPh>
    <phoneticPr fontId="9"/>
  </si>
  <si>
    <t>令和18年度</t>
    <rPh sb="0" eb="2">
      <t>レイワ</t>
    </rPh>
    <rPh sb="4" eb="5">
      <t>ネン</t>
    </rPh>
    <rPh sb="5" eb="6">
      <t>ド</t>
    </rPh>
    <phoneticPr fontId="9"/>
  </si>
  <si>
    <t>令和19年度</t>
    <rPh sb="0" eb="2">
      <t>レイワ</t>
    </rPh>
    <rPh sb="4" eb="5">
      <t>ネン</t>
    </rPh>
    <rPh sb="5" eb="6">
      <t>ド</t>
    </rPh>
    <phoneticPr fontId="9"/>
  </si>
  <si>
    <t>令和20年度</t>
    <rPh sb="0" eb="2">
      <t>レイワ</t>
    </rPh>
    <rPh sb="4" eb="5">
      <t>ネン</t>
    </rPh>
    <rPh sb="5" eb="6">
      <t>ド</t>
    </rPh>
    <phoneticPr fontId="9"/>
  </si>
  <si>
    <t>令和21年度</t>
    <rPh sb="0" eb="2">
      <t>レイワ</t>
    </rPh>
    <rPh sb="4" eb="5">
      <t>ネン</t>
    </rPh>
    <rPh sb="5" eb="6">
      <t>ド</t>
    </rPh>
    <phoneticPr fontId="9"/>
  </si>
  <si>
    <t>令和22年度</t>
    <rPh sb="0" eb="2">
      <t>レイワ</t>
    </rPh>
    <rPh sb="4" eb="5">
      <t>ネン</t>
    </rPh>
    <rPh sb="5" eb="6">
      <t>ド</t>
    </rPh>
    <phoneticPr fontId="9"/>
  </si>
  <si>
    <t>令和23年度</t>
    <rPh sb="0" eb="2">
      <t>レイワ</t>
    </rPh>
    <rPh sb="4" eb="5">
      <t>ネン</t>
    </rPh>
    <rPh sb="5" eb="6">
      <t>ド</t>
    </rPh>
    <phoneticPr fontId="9"/>
  </si>
  <si>
    <t>令和24年度</t>
    <rPh sb="0" eb="2">
      <t>レイワ</t>
    </rPh>
    <rPh sb="4" eb="5">
      <t>ネン</t>
    </rPh>
    <rPh sb="5" eb="6">
      <t>ド</t>
    </rPh>
    <phoneticPr fontId="9"/>
  </si>
  <si>
    <t>令和25年度</t>
    <rPh sb="0" eb="2">
      <t>レイワ</t>
    </rPh>
    <rPh sb="4" eb="5">
      <t>ネン</t>
    </rPh>
    <rPh sb="5" eb="6">
      <t>ド</t>
    </rPh>
    <phoneticPr fontId="9"/>
  </si>
  <si>
    <t>令和17年度</t>
    <rPh sb="0" eb="2">
      <t>レイワ</t>
    </rPh>
    <rPh sb="4" eb="6">
      <t>ネンド</t>
    </rPh>
    <phoneticPr fontId="9"/>
  </si>
  <si>
    <t>令和18年度</t>
    <rPh sb="0" eb="2">
      <t>レイワ</t>
    </rPh>
    <rPh sb="4" eb="6">
      <t>ネンド</t>
    </rPh>
    <phoneticPr fontId="9"/>
  </si>
  <si>
    <t>令和19年度</t>
    <rPh sb="0" eb="2">
      <t>レイワ</t>
    </rPh>
    <rPh sb="4" eb="6">
      <t>ネンド</t>
    </rPh>
    <phoneticPr fontId="9"/>
  </si>
  <si>
    <t>令和20年度</t>
    <rPh sb="0" eb="2">
      <t>レイワ</t>
    </rPh>
    <rPh sb="4" eb="6">
      <t>ネンド</t>
    </rPh>
    <phoneticPr fontId="9"/>
  </si>
  <si>
    <t>令和21年度</t>
    <rPh sb="0" eb="2">
      <t>レイワ</t>
    </rPh>
    <rPh sb="4" eb="6">
      <t>ネンド</t>
    </rPh>
    <phoneticPr fontId="9"/>
  </si>
  <si>
    <t>令和22年度</t>
    <rPh sb="0" eb="2">
      <t>レイワ</t>
    </rPh>
    <rPh sb="4" eb="6">
      <t>ネンド</t>
    </rPh>
    <phoneticPr fontId="9"/>
  </si>
  <si>
    <t>令和23年度</t>
    <rPh sb="0" eb="2">
      <t>レイワ</t>
    </rPh>
    <rPh sb="4" eb="6">
      <t>ネンド</t>
    </rPh>
    <phoneticPr fontId="9"/>
  </si>
  <si>
    <t>令和24年度</t>
    <rPh sb="0" eb="2">
      <t>レイワ</t>
    </rPh>
    <rPh sb="4" eb="6">
      <t>ネンド</t>
    </rPh>
    <phoneticPr fontId="9"/>
  </si>
  <si>
    <t>令和25年度</t>
    <rPh sb="0" eb="2">
      <t>レイワ</t>
    </rPh>
    <rPh sb="4" eb="6">
      <t>ネンド</t>
    </rPh>
    <phoneticPr fontId="9"/>
  </si>
  <si>
    <t>入札時積算内訳書</t>
    <rPh sb="0" eb="2">
      <t>ニュウサツ</t>
    </rPh>
    <rPh sb="2" eb="3">
      <t>ジ</t>
    </rPh>
    <rPh sb="3" eb="5">
      <t>セキサン</t>
    </rPh>
    <rPh sb="5" eb="8">
      <t>ウチワケショ</t>
    </rPh>
    <phoneticPr fontId="61"/>
  </si>
  <si>
    <t>その他費用</t>
    <rPh sb="2" eb="3">
      <t>タ</t>
    </rPh>
    <rPh sb="3" eb="5">
      <t>ヒヨウ</t>
    </rPh>
    <phoneticPr fontId="9"/>
  </si>
  <si>
    <t>保険料</t>
    <phoneticPr fontId="9"/>
  </si>
  <si>
    <t>借入返済①（元本）</t>
    <rPh sb="0" eb="2">
      <t>カリイレ</t>
    </rPh>
    <rPh sb="2" eb="4">
      <t>ヘンサイ</t>
    </rPh>
    <rPh sb="6" eb="8">
      <t>ガンポン</t>
    </rPh>
    <phoneticPr fontId="9"/>
  </si>
  <si>
    <t>借入返済②（元本）</t>
    <phoneticPr fontId="9"/>
  </si>
  <si>
    <t>借入②</t>
    <rPh sb="0" eb="2">
      <t>カリイレ</t>
    </rPh>
    <phoneticPr fontId="9"/>
  </si>
  <si>
    <t>借入①</t>
    <rPh sb="0" eb="2">
      <t>カリイレ</t>
    </rPh>
    <phoneticPr fontId="9"/>
  </si>
  <si>
    <t>税引後当期利益</t>
    <rPh sb="0" eb="2">
      <t>ゼイビ</t>
    </rPh>
    <rPh sb="2" eb="3">
      <t>アト</t>
    </rPh>
    <rPh sb="3" eb="5">
      <t>トウキ</t>
    </rPh>
    <rPh sb="5" eb="7">
      <t>リエキ</t>
    </rPh>
    <phoneticPr fontId="9"/>
  </si>
  <si>
    <r>
      <rPr>
        <sz val="10.5"/>
        <color theme="0"/>
        <rFont val="ＭＳ 明朝"/>
        <family val="1"/>
        <charset val="128"/>
      </rPr>
      <t>注）</t>
    </r>
    <r>
      <rPr>
        <sz val="10.5"/>
        <rFont val="ＭＳ 明朝"/>
        <family val="1"/>
        <charset val="128"/>
      </rPr>
      <t>７．工事費については、適宜、提案内容に応じて項目を変更すること。</t>
    </r>
    <rPh sb="0" eb="1">
      <t>チュウ</t>
    </rPh>
    <rPh sb="4" eb="7">
      <t>コウジヒ</t>
    </rPh>
    <rPh sb="13" eb="15">
      <t>テキギ</t>
    </rPh>
    <rPh sb="16" eb="18">
      <t>テイアン</t>
    </rPh>
    <rPh sb="18" eb="20">
      <t>ナイヨウ</t>
    </rPh>
    <rPh sb="21" eb="22">
      <t>オウ</t>
    </rPh>
    <rPh sb="24" eb="26">
      <t>コウモク</t>
    </rPh>
    <rPh sb="27" eb="29">
      <t>ヘンコウ</t>
    </rPh>
    <phoneticPr fontId="9"/>
  </si>
  <si>
    <t>工事監理業務</t>
    <rPh sb="0" eb="2">
      <t>コウジ</t>
    </rPh>
    <rPh sb="2" eb="4">
      <t>カンリ</t>
    </rPh>
    <rPh sb="4" eb="6">
      <t>ギョウム</t>
    </rPh>
    <phoneticPr fontId="61"/>
  </si>
  <si>
    <t>工事監理業務</t>
    <rPh sb="0" eb="6">
      <t>コウジカンリギョウム</t>
    </rPh>
    <phoneticPr fontId="9"/>
  </si>
  <si>
    <t>設計費</t>
    <phoneticPr fontId="9"/>
  </si>
  <si>
    <t>支障移設費</t>
    <phoneticPr fontId="9"/>
  </si>
  <si>
    <t>電線共同溝費</t>
    <phoneticPr fontId="9"/>
  </si>
  <si>
    <t>引込・連系管費</t>
    <phoneticPr fontId="9"/>
  </si>
  <si>
    <t>舗装復旧費</t>
    <phoneticPr fontId="9"/>
  </si>
  <si>
    <t>施設整備費</t>
    <phoneticPr fontId="9"/>
  </si>
  <si>
    <t>事業者の運営費</t>
    <phoneticPr fontId="9"/>
  </si>
  <si>
    <t>その他</t>
    <rPh sb="2" eb="3">
      <t>ホカ</t>
    </rPh>
    <phoneticPr fontId="9"/>
  </si>
  <si>
    <t>Ⅰ．施設費</t>
    <rPh sb="2" eb="4">
      <t>シセツ</t>
    </rPh>
    <rPh sb="4" eb="5">
      <t>ヒ</t>
    </rPh>
    <phoneticPr fontId="9"/>
  </si>
  <si>
    <t>Ⅱ．割賦手数料</t>
    <phoneticPr fontId="9"/>
  </si>
  <si>
    <t>Ⅲ．点検・補修費</t>
    <phoneticPr fontId="9"/>
  </si>
  <si>
    <t>Ⅳ．調整マネジメント費</t>
    <phoneticPr fontId="9"/>
  </si>
  <si>
    <t>Ⅴ．その他の費用</t>
    <phoneticPr fontId="9"/>
  </si>
  <si>
    <t>維持管理費／その他費用　合計  （Ⅲ～Ⅴ）</t>
    <rPh sb="0" eb="2">
      <t>イジ</t>
    </rPh>
    <rPh sb="2" eb="5">
      <t>カンリヒ</t>
    </rPh>
    <rPh sb="8" eb="9">
      <t>タ</t>
    </rPh>
    <rPh sb="9" eb="11">
      <t>ヒヨウ</t>
    </rPh>
    <rPh sb="12" eb="14">
      <t>ゴウケイ</t>
    </rPh>
    <phoneticPr fontId="48"/>
  </si>
  <si>
    <t>総計（Ⅰ～Ⅴ）</t>
    <rPh sb="0" eb="2">
      <t>ソウケイ</t>
    </rPh>
    <phoneticPr fontId="9"/>
  </si>
  <si>
    <t>施設整備費　合計（Ⅰ～Ⅱ）</t>
    <rPh sb="0" eb="2">
      <t>シセツ</t>
    </rPh>
    <rPh sb="2" eb="5">
      <t>セイビヒ</t>
    </rPh>
    <rPh sb="6" eb="8">
      <t>ゴウケイ</t>
    </rPh>
    <phoneticPr fontId="48"/>
  </si>
  <si>
    <t>ⅰ．調査・設計費</t>
    <rPh sb="2" eb="4">
      <t>チョウサ</t>
    </rPh>
    <phoneticPr fontId="48"/>
  </si>
  <si>
    <t>ⅰ．調査・設計費　計</t>
    <rPh sb="2" eb="4">
      <t>チョウサ</t>
    </rPh>
    <rPh sb="5" eb="7">
      <t>セッケイ</t>
    </rPh>
    <rPh sb="7" eb="8">
      <t>ヒ</t>
    </rPh>
    <rPh sb="9" eb="10">
      <t>ケイ</t>
    </rPh>
    <phoneticPr fontId="9"/>
  </si>
  <si>
    <t>ⅱ．工事費</t>
    <phoneticPr fontId="48"/>
  </si>
  <si>
    <t>ⅱ．工事費　　計</t>
    <rPh sb="2" eb="5">
      <t>コウジヒ</t>
    </rPh>
    <rPh sb="7" eb="8">
      <t>ケイ</t>
    </rPh>
    <phoneticPr fontId="48"/>
  </si>
  <si>
    <t>ⅲ．工事監理費</t>
    <rPh sb="2" eb="4">
      <t>コウジ</t>
    </rPh>
    <rPh sb="4" eb="6">
      <t>カンリ</t>
    </rPh>
    <rPh sb="6" eb="7">
      <t>ヒ</t>
    </rPh>
    <phoneticPr fontId="48"/>
  </si>
  <si>
    <t>ⅳ．調整マネジ
　　 メント費</t>
    <rPh sb="2" eb="4">
      <t>チョウセイ</t>
    </rPh>
    <rPh sb="14" eb="15">
      <t>ヒ</t>
    </rPh>
    <phoneticPr fontId="48"/>
  </si>
  <si>
    <t>ⅳ．調整マネジメント費　　計</t>
    <rPh sb="2" eb="4">
      <t>チョウセイ</t>
    </rPh>
    <rPh sb="10" eb="11">
      <t>ヒ</t>
    </rPh>
    <rPh sb="13" eb="14">
      <t>ケイ</t>
    </rPh>
    <phoneticPr fontId="9"/>
  </si>
  <si>
    <t>ⅴ．その他施設費</t>
    <rPh sb="4" eb="5">
      <t>ホカ</t>
    </rPh>
    <rPh sb="5" eb="8">
      <t>シセツヒ</t>
    </rPh>
    <phoneticPr fontId="48"/>
  </si>
  <si>
    <t>ⅴ．その他施設費　計</t>
    <rPh sb="4" eb="5">
      <t>ホカ</t>
    </rPh>
    <rPh sb="5" eb="7">
      <t>シセツ</t>
    </rPh>
    <rPh sb="7" eb="8">
      <t>ヒ</t>
    </rPh>
    <rPh sb="9" eb="10">
      <t>ケイ</t>
    </rPh>
    <phoneticPr fontId="9"/>
  </si>
  <si>
    <t>施設費　計  （ⅰ～ⅴ）</t>
    <rPh sb="0" eb="2">
      <t>シセツ</t>
    </rPh>
    <rPh sb="2" eb="3">
      <t>ヒ</t>
    </rPh>
    <rPh sb="4" eb="5">
      <t>ケイ</t>
    </rPh>
    <phoneticPr fontId="9"/>
  </si>
  <si>
    <t>見　積　項　目　一　覧</t>
    <rPh sb="0" eb="1">
      <t>ミ</t>
    </rPh>
    <rPh sb="2" eb="3">
      <t>セキ</t>
    </rPh>
    <rPh sb="4" eb="5">
      <t>コウ</t>
    </rPh>
    <rPh sb="6" eb="7">
      <t>メ</t>
    </rPh>
    <rPh sb="8" eb="9">
      <t>イッ</t>
    </rPh>
    <rPh sb="10" eb="11">
      <t>ラン</t>
    </rPh>
    <phoneticPr fontId="9"/>
  </si>
  <si>
    <t>種別</t>
    <rPh sb="0" eb="2">
      <t>シュベツ</t>
    </rPh>
    <phoneticPr fontId="9"/>
  </si>
  <si>
    <t>【注　記】</t>
    <phoneticPr fontId="9"/>
  </si>
  <si>
    <t>１．</t>
    <phoneticPr fontId="9"/>
  </si>
  <si>
    <t>２．</t>
    <phoneticPr fontId="9"/>
  </si>
  <si>
    <t>備考</t>
    <rPh sb="0" eb="2">
      <t>ビコウ</t>
    </rPh>
    <phoneticPr fontId="9"/>
  </si>
  <si>
    <t>（様式４）</t>
    <rPh sb="1" eb="3">
      <t>ヨウシキ</t>
    </rPh>
    <phoneticPr fontId="9"/>
  </si>
  <si>
    <r>
      <rPr>
        <sz val="10.5"/>
        <color theme="0"/>
        <rFont val="ＭＳ 明朝"/>
        <family val="1"/>
        <charset val="128"/>
      </rPr>
      <t>注）</t>
    </r>
    <r>
      <rPr>
        <sz val="10.5"/>
        <rFont val="ＭＳ 明朝"/>
        <family val="1"/>
        <charset val="128"/>
      </rPr>
      <t>３．資料毎に取りまとめ、頁・項目順に昇順で記載すること。</t>
    </r>
    <rPh sb="0" eb="1">
      <t>チュウ</t>
    </rPh>
    <rPh sb="6" eb="7">
      <t>ゴト</t>
    </rPh>
    <rPh sb="8" eb="9">
      <t>ト</t>
    </rPh>
    <rPh sb="14" eb="15">
      <t>ページ</t>
    </rPh>
    <rPh sb="16" eb="19">
      <t>コウモクジュン</t>
    </rPh>
    <rPh sb="20" eb="22">
      <t>ショウジュン</t>
    </rPh>
    <rPh sb="23" eb="25">
      <t>キサイ</t>
    </rPh>
    <phoneticPr fontId="9"/>
  </si>
  <si>
    <t>直接人件費</t>
    <rPh sb="0" eb="2">
      <t>チョクセツ</t>
    </rPh>
    <rPh sb="2" eb="5">
      <t>ジンケンヒ</t>
    </rPh>
    <phoneticPr fontId="9"/>
  </si>
  <si>
    <t>１ケース当り</t>
    <rPh sb="4" eb="5">
      <t>アタ</t>
    </rPh>
    <phoneticPr fontId="9"/>
  </si>
  <si>
    <t>技師（Ａ）</t>
    <rPh sb="0" eb="2">
      <t>ギシ</t>
    </rPh>
    <phoneticPr fontId="9"/>
  </si>
  <si>
    <t>技師（Ｃ）</t>
    <rPh sb="0" eb="2">
      <t>ギシ</t>
    </rPh>
    <phoneticPr fontId="9"/>
  </si>
  <si>
    <t>技術員</t>
    <rPh sb="0" eb="3">
      <t>ギジュツイン</t>
    </rPh>
    <phoneticPr fontId="9"/>
  </si>
  <si>
    <t>設計計画</t>
    <rPh sb="0" eb="4">
      <t>セッケイケイカク</t>
    </rPh>
    <phoneticPr fontId="9"/>
  </si>
  <si>
    <t>設計計算</t>
    <rPh sb="0" eb="4">
      <t>セッケイケイサン</t>
    </rPh>
    <phoneticPr fontId="9"/>
  </si>
  <si>
    <t>設計図</t>
    <rPh sb="0" eb="3">
      <t>セッケイズ</t>
    </rPh>
    <phoneticPr fontId="9"/>
  </si>
  <si>
    <t>数量計算</t>
    <rPh sb="0" eb="4">
      <t>スウリョウケイサン</t>
    </rPh>
    <phoneticPr fontId="9"/>
  </si>
  <si>
    <t>照査</t>
    <rPh sb="0" eb="2">
      <t>ショウサ</t>
    </rPh>
    <phoneticPr fontId="9"/>
  </si>
  <si>
    <t>報告書作成</t>
    <rPh sb="0" eb="5">
      <t>ホウコクショサクセイ</t>
    </rPh>
    <phoneticPr fontId="9"/>
  </si>
  <si>
    <t>業務名　：　調査・設計業務</t>
    <rPh sb="0" eb="3">
      <t>ギョウムメイ</t>
    </rPh>
    <rPh sb="6" eb="8">
      <t>チョウサ</t>
    </rPh>
    <rPh sb="9" eb="11">
      <t>セッケイ</t>
    </rPh>
    <rPh sb="11" eb="13">
      <t>ギョウム</t>
    </rPh>
    <phoneticPr fontId="9"/>
  </si>
  <si>
    <t>１ｋｍ当り</t>
    <rPh sb="3" eb="4">
      <t>アタ</t>
    </rPh>
    <phoneticPr fontId="9"/>
  </si>
  <si>
    <t>業務名　：　調整マネジメント業務（設計段階）</t>
    <rPh sb="0" eb="3">
      <t>ギョウムメイ</t>
    </rPh>
    <rPh sb="6" eb="8">
      <t>チョウセイ</t>
    </rPh>
    <rPh sb="14" eb="16">
      <t>ギョウム</t>
    </rPh>
    <rPh sb="17" eb="21">
      <t>セッケイダンカイ</t>
    </rPh>
    <phoneticPr fontId="9"/>
  </si>
  <si>
    <t>１年当り</t>
    <rPh sb="1" eb="2">
      <t>ネン</t>
    </rPh>
    <rPh sb="2" eb="3">
      <t>アタ</t>
    </rPh>
    <phoneticPr fontId="9"/>
  </si>
  <si>
    <t>業務名　：　調整マネジメント業務（工事段階）</t>
    <rPh sb="0" eb="3">
      <t>ギョウムメイ</t>
    </rPh>
    <rPh sb="6" eb="8">
      <t>チョウセイ</t>
    </rPh>
    <rPh sb="14" eb="16">
      <t>ギョウム</t>
    </rPh>
    <rPh sb="17" eb="19">
      <t>コウジ</t>
    </rPh>
    <rPh sb="19" eb="21">
      <t>ダンカイ</t>
    </rPh>
    <phoneticPr fontId="9"/>
  </si>
  <si>
    <t>業務名　：　工事監理業務</t>
    <rPh sb="0" eb="3">
      <t>ギョウムメイ</t>
    </rPh>
    <rPh sb="6" eb="10">
      <t>コウジカンリ</t>
    </rPh>
    <rPh sb="10" eb="12">
      <t>ギョウム</t>
    </rPh>
    <phoneticPr fontId="9"/>
  </si>
  <si>
    <t>１式当り</t>
    <rPh sb="1" eb="2">
      <t>シキ</t>
    </rPh>
    <rPh sb="2" eb="3">
      <t>アタ</t>
    </rPh>
    <phoneticPr fontId="9"/>
  </si>
  <si>
    <t>業務名　：　維持管理業務</t>
    <rPh sb="0" eb="3">
      <t>ギョウムメイ</t>
    </rPh>
    <rPh sb="6" eb="10">
      <t>イジカンリ</t>
    </rPh>
    <rPh sb="10" eb="12">
      <t>ギョウム</t>
    </rPh>
    <phoneticPr fontId="9"/>
  </si>
  <si>
    <t>１回当り</t>
    <rPh sb="1" eb="2">
      <t>カイ</t>
    </rPh>
    <rPh sb="2" eb="3">
      <t>アタ</t>
    </rPh>
    <phoneticPr fontId="9"/>
  </si>
  <si>
    <t>現地徒歩点検</t>
    <rPh sb="0" eb="4">
      <t>ゲンチトホ</t>
    </rPh>
    <rPh sb="4" eb="6">
      <t>テンケン</t>
    </rPh>
    <phoneticPr fontId="9"/>
  </si>
  <si>
    <t>点検調書作成</t>
    <rPh sb="0" eb="2">
      <t>テンケン</t>
    </rPh>
    <rPh sb="2" eb="4">
      <t>チョウショ</t>
    </rPh>
    <rPh sb="4" eb="6">
      <t>サクセイ</t>
    </rPh>
    <phoneticPr fontId="9"/>
  </si>
  <si>
    <t>管理台帳作成</t>
    <rPh sb="0" eb="6">
      <t>カンリダイチョウサクセイ</t>
    </rPh>
    <phoneticPr fontId="9"/>
  </si>
  <si>
    <t>業務名　：　調整マネジメント業務（維持管理段階）</t>
    <rPh sb="0" eb="3">
      <t>ギョウムメイ</t>
    </rPh>
    <rPh sb="6" eb="8">
      <t>チョウセイ</t>
    </rPh>
    <rPh sb="14" eb="16">
      <t>ギョウム</t>
    </rPh>
    <rPh sb="17" eb="19">
      <t>イジ</t>
    </rPh>
    <rPh sb="19" eb="21">
      <t>カンリ</t>
    </rPh>
    <rPh sb="21" eb="23">
      <t>ダンカイ</t>
    </rPh>
    <phoneticPr fontId="9"/>
  </si>
  <si>
    <t>令和26年度</t>
    <rPh sb="0" eb="2">
      <t>レイワ</t>
    </rPh>
    <rPh sb="4" eb="6">
      <t>ネンド</t>
    </rPh>
    <phoneticPr fontId="9"/>
  </si>
  <si>
    <t>令和27年度</t>
    <rPh sb="0" eb="2">
      <t>レイワ</t>
    </rPh>
    <rPh sb="4" eb="6">
      <t>ネンド</t>
    </rPh>
    <phoneticPr fontId="9"/>
  </si>
  <si>
    <t>令和28年度</t>
    <rPh sb="0" eb="2">
      <t>レイワ</t>
    </rPh>
    <rPh sb="4" eb="6">
      <t>ネンド</t>
    </rPh>
    <phoneticPr fontId="9"/>
  </si>
  <si>
    <t>令和29年度</t>
    <rPh sb="0" eb="2">
      <t>レイワ</t>
    </rPh>
    <rPh sb="4" eb="6">
      <t>ネンド</t>
    </rPh>
    <phoneticPr fontId="9"/>
  </si>
  <si>
    <t>令和30年度</t>
    <rPh sb="0" eb="2">
      <t>レイワ</t>
    </rPh>
    <rPh sb="4" eb="6">
      <t>ネンド</t>
    </rPh>
    <phoneticPr fontId="9"/>
  </si>
  <si>
    <t>令和31年度</t>
    <rPh sb="0" eb="2">
      <t>レイワ</t>
    </rPh>
    <rPh sb="4" eb="6">
      <t>ネンド</t>
    </rPh>
    <phoneticPr fontId="9"/>
  </si>
  <si>
    <t>令和32年度</t>
    <rPh sb="0" eb="2">
      <t>レイワ</t>
    </rPh>
    <rPh sb="4" eb="6">
      <t>ネンド</t>
    </rPh>
    <phoneticPr fontId="9"/>
  </si>
  <si>
    <t>令和34年度</t>
    <rPh sb="0" eb="2">
      <t>レイワ</t>
    </rPh>
    <rPh sb="4" eb="6">
      <t>ネンド</t>
    </rPh>
    <phoneticPr fontId="9"/>
  </si>
  <si>
    <t>［様式作成にあたっての注意事項］</t>
    <phoneticPr fontId="9"/>
  </si>
  <si>
    <t>令和26年度</t>
    <rPh sb="0" eb="2">
      <t>レイワ</t>
    </rPh>
    <rPh sb="4" eb="5">
      <t>ネン</t>
    </rPh>
    <rPh sb="5" eb="6">
      <t>ド</t>
    </rPh>
    <phoneticPr fontId="9"/>
  </si>
  <si>
    <t>令和27年度</t>
    <rPh sb="0" eb="2">
      <t>レイワ</t>
    </rPh>
    <rPh sb="4" eb="5">
      <t>ネン</t>
    </rPh>
    <rPh sb="5" eb="6">
      <t>ド</t>
    </rPh>
    <phoneticPr fontId="9"/>
  </si>
  <si>
    <t>令和28年度</t>
    <rPh sb="0" eb="2">
      <t>レイワ</t>
    </rPh>
    <rPh sb="4" eb="5">
      <t>ネン</t>
    </rPh>
    <rPh sb="5" eb="6">
      <t>ド</t>
    </rPh>
    <phoneticPr fontId="9"/>
  </si>
  <si>
    <t>令和29年度</t>
    <rPh sb="0" eb="2">
      <t>レイワ</t>
    </rPh>
    <rPh sb="4" eb="5">
      <t>ネン</t>
    </rPh>
    <rPh sb="5" eb="6">
      <t>ド</t>
    </rPh>
    <phoneticPr fontId="9"/>
  </si>
  <si>
    <t>令和30年度</t>
    <rPh sb="0" eb="2">
      <t>レイワ</t>
    </rPh>
    <rPh sb="4" eb="5">
      <t>ネン</t>
    </rPh>
    <rPh sb="5" eb="6">
      <t>ド</t>
    </rPh>
    <phoneticPr fontId="9"/>
  </si>
  <si>
    <t>令和31年度</t>
    <rPh sb="0" eb="2">
      <t>レイワ</t>
    </rPh>
    <rPh sb="4" eb="5">
      <t>ネン</t>
    </rPh>
    <rPh sb="5" eb="6">
      <t>ド</t>
    </rPh>
    <phoneticPr fontId="9"/>
  </si>
  <si>
    <t>令和32年度</t>
    <rPh sb="0" eb="2">
      <t>レイワ</t>
    </rPh>
    <rPh sb="4" eb="5">
      <t>ネン</t>
    </rPh>
    <rPh sb="5" eb="6">
      <t>ド</t>
    </rPh>
    <phoneticPr fontId="9"/>
  </si>
  <si>
    <t>令和33年度</t>
    <rPh sb="0" eb="2">
      <t>レイワ</t>
    </rPh>
    <rPh sb="4" eb="5">
      <t>ネン</t>
    </rPh>
    <rPh sb="5" eb="6">
      <t>ド</t>
    </rPh>
    <phoneticPr fontId="9"/>
  </si>
  <si>
    <t>令和34年度</t>
    <rPh sb="0" eb="2">
      <t>レイワ</t>
    </rPh>
    <rPh sb="4" eb="5">
      <t>ネン</t>
    </rPh>
    <rPh sb="5" eb="6">
      <t>ド</t>
    </rPh>
    <phoneticPr fontId="9"/>
  </si>
  <si>
    <t>令和26年度</t>
    <rPh sb="0" eb="2">
      <t>レイワ</t>
    </rPh>
    <rPh sb="4" eb="6">
      <t>ネンド</t>
    </rPh>
    <rPh sb="5" eb="6">
      <t>ド</t>
    </rPh>
    <phoneticPr fontId="48"/>
  </si>
  <si>
    <t>令和27年度</t>
    <rPh sb="0" eb="2">
      <t>レイワ</t>
    </rPh>
    <rPh sb="4" eb="6">
      <t>ネンド</t>
    </rPh>
    <rPh sb="5" eb="6">
      <t>ド</t>
    </rPh>
    <phoneticPr fontId="48"/>
  </si>
  <si>
    <t>令和28年度</t>
    <rPh sb="0" eb="2">
      <t>レイワ</t>
    </rPh>
    <rPh sb="4" eb="6">
      <t>ネンド</t>
    </rPh>
    <rPh sb="5" eb="6">
      <t>ド</t>
    </rPh>
    <phoneticPr fontId="48"/>
  </si>
  <si>
    <t>令和29年度</t>
    <rPh sb="0" eb="2">
      <t>レイワ</t>
    </rPh>
    <rPh sb="4" eb="6">
      <t>ネンド</t>
    </rPh>
    <rPh sb="5" eb="6">
      <t>ド</t>
    </rPh>
    <phoneticPr fontId="48"/>
  </si>
  <si>
    <t>令和30年度</t>
    <rPh sb="0" eb="2">
      <t>レイワ</t>
    </rPh>
    <rPh sb="4" eb="6">
      <t>ネンド</t>
    </rPh>
    <rPh sb="5" eb="6">
      <t>ド</t>
    </rPh>
    <phoneticPr fontId="48"/>
  </si>
  <si>
    <t>令和31年度</t>
    <rPh sb="0" eb="2">
      <t>レイワ</t>
    </rPh>
    <rPh sb="4" eb="6">
      <t>ネンド</t>
    </rPh>
    <rPh sb="5" eb="6">
      <t>ド</t>
    </rPh>
    <phoneticPr fontId="48"/>
  </si>
  <si>
    <t>令和32年度</t>
    <rPh sb="0" eb="2">
      <t>レイワ</t>
    </rPh>
    <rPh sb="4" eb="6">
      <t>ネンド</t>
    </rPh>
    <rPh sb="5" eb="6">
      <t>ド</t>
    </rPh>
    <phoneticPr fontId="48"/>
  </si>
  <si>
    <t>令和33年度</t>
    <rPh sb="0" eb="2">
      <t>レイワ</t>
    </rPh>
    <rPh sb="4" eb="6">
      <t>ネンド</t>
    </rPh>
    <rPh sb="5" eb="6">
      <t>ド</t>
    </rPh>
    <phoneticPr fontId="48"/>
  </si>
  <si>
    <t>令和34年度</t>
    <rPh sb="0" eb="2">
      <t>レイワ</t>
    </rPh>
    <rPh sb="4" eb="6">
      <t>ネンド</t>
    </rPh>
    <rPh sb="5" eb="6">
      <t>ド</t>
    </rPh>
    <phoneticPr fontId="48"/>
  </si>
  <si>
    <t>業務区分</t>
    <rPh sb="0" eb="2">
      <t>ギョウム</t>
    </rPh>
    <rPh sb="2" eb="4">
      <t>クブン</t>
    </rPh>
    <phoneticPr fontId="61"/>
  </si>
  <si>
    <t>項目</t>
    <rPh sb="0" eb="2">
      <t>コウモク</t>
    </rPh>
    <phoneticPr fontId="61"/>
  </si>
  <si>
    <t>令和10年度</t>
    <rPh sb="0" eb="2">
      <t>レイワ</t>
    </rPh>
    <rPh sb="4" eb="6">
      <t>ネンド</t>
    </rPh>
    <rPh sb="5" eb="6">
      <t>ド</t>
    </rPh>
    <phoneticPr fontId="61"/>
  </si>
  <si>
    <t>令和11年度</t>
    <rPh sb="0" eb="2">
      <t>レイワ</t>
    </rPh>
    <rPh sb="4" eb="6">
      <t>ネンド</t>
    </rPh>
    <rPh sb="5" eb="6">
      <t>ド</t>
    </rPh>
    <phoneticPr fontId="61"/>
  </si>
  <si>
    <t>調査・設計業務</t>
    <rPh sb="0" eb="2">
      <t>チョウサ</t>
    </rPh>
    <rPh sb="3" eb="5">
      <t>セッケイ</t>
    </rPh>
    <rPh sb="5" eb="7">
      <t>ギョウム</t>
    </rPh>
    <phoneticPr fontId="61"/>
  </si>
  <si>
    <t>事前調査業務</t>
    <rPh sb="0" eb="2">
      <t>ジゼン</t>
    </rPh>
    <rPh sb="2" eb="4">
      <t>チョウサ</t>
    </rPh>
    <rPh sb="4" eb="6">
      <t>ギョウム</t>
    </rPh>
    <phoneticPr fontId="61"/>
  </si>
  <si>
    <t>詳細設計業務</t>
    <rPh sb="0" eb="2">
      <t>ショウサイ</t>
    </rPh>
    <rPh sb="2" eb="4">
      <t>セッケイ</t>
    </rPh>
    <rPh sb="4" eb="6">
      <t>ギョウム</t>
    </rPh>
    <phoneticPr fontId="9"/>
  </si>
  <si>
    <t>既存支障施設の移設・解体撤去・復旧業務</t>
    <rPh sb="15" eb="17">
      <t>フッキュウ</t>
    </rPh>
    <rPh sb="17" eb="19">
      <t>ギョウム</t>
    </rPh>
    <phoneticPr fontId="9"/>
  </si>
  <si>
    <t>電線共同溝工事業務</t>
    <rPh sb="0" eb="5">
      <t>デンセンキョウドウコウ</t>
    </rPh>
    <phoneticPr fontId="61"/>
  </si>
  <si>
    <t>台帳作成・管理費</t>
    <rPh sb="0" eb="4">
      <t>ダイチョウサクセイ</t>
    </rPh>
    <rPh sb="5" eb="8">
      <t>カンリヒ</t>
    </rPh>
    <phoneticPr fontId="9"/>
  </si>
  <si>
    <t>台帳作成・管理費</t>
    <rPh sb="7" eb="8">
      <t>ヒ</t>
    </rPh>
    <phoneticPr fontId="9"/>
  </si>
  <si>
    <t>技師（Ｂ）</t>
    <rPh sb="0" eb="2">
      <t>ギシ</t>
    </rPh>
    <phoneticPr fontId="9"/>
  </si>
  <si>
    <t>本様式は、Microsoft Excel（2016以下に対応した形式とする）を使用して作成すること。</t>
    <phoneticPr fontId="9"/>
  </si>
  <si>
    <r>
      <rPr>
        <sz val="10.5"/>
        <color theme="0"/>
        <rFont val="ＭＳ 明朝"/>
        <family val="1"/>
        <charset val="128"/>
      </rPr>
      <t>注）</t>
    </r>
    <r>
      <rPr>
        <sz val="10.5"/>
        <rFont val="ＭＳ 明朝"/>
        <family val="1"/>
        <charset val="128"/>
      </rPr>
      <t>８．本様式は、Microsoft Excel（2016以下に対応した形式とする。） を使用して作成すること。</t>
    </r>
    <rPh sb="0" eb="1">
      <t>チュウ</t>
    </rPh>
    <phoneticPr fontId="9"/>
  </si>
  <si>
    <r>
      <t>注）１．Microsoft Excel（</t>
    </r>
    <r>
      <rPr>
        <sz val="10.5"/>
        <rFont val="ＭＳ 明朝"/>
        <family val="1"/>
        <charset val="128"/>
      </rPr>
      <t>2016以下に対応した形式とする。</t>
    </r>
    <r>
      <rPr>
        <sz val="10.5"/>
        <color theme="1"/>
        <rFont val="ＭＳ 明朝"/>
        <family val="1"/>
        <charset val="128"/>
      </rPr>
      <t>） で作成し、提出すること。なお、ＰＤＦ化等の処理は行わないこと。</t>
    </r>
    <rPh sb="0" eb="1">
      <t>チュウ</t>
    </rPh>
    <rPh sb="40" eb="42">
      <t>サクセイ</t>
    </rPh>
    <rPh sb="44" eb="46">
      <t>テイシュツ</t>
    </rPh>
    <rPh sb="57" eb="59">
      <t>カトウ</t>
    </rPh>
    <rPh sb="60" eb="62">
      <t>ショリ</t>
    </rPh>
    <rPh sb="63" eb="64">
      <t>オコナ</t>
    </rPh>
    <phoneticPr fontId="61"/>
  </si>
  <si>
    <t>特殊部マンホール点検</t>
    <rPh sb="0" eb="2">
      <t>トクシュ</t>
    </rPh>
    <rPh sb="2" eb="3">
      <t>ブ</t>
    </rPh>
    <rPh sb="8" eb="10">
      <t>テンケン</t>
    </rPh>
    <phoneticPr fontId="9"/>
  </si>
  <si>
    <t>令和33年度</t>
    <rPh sb="0" eb="2">
      <t>レイワ</t>
    </rPh>
    <rPh sb="4" eb="6">
      <t>ネンド</t>
    </rPh>
    <phoneticPr fontId="9"/>
  </si>
  <si>
    <t>令和35年度</t>
    <rPh sb="0" eb="2">
      <t>レイワ</t>
    </rPh>
    <rPh sb="4" eb="6">
      <t>ネンド</t>
    </rPh>
    <phoneticPr fontId="9"/>
  </si>
  <si>
    <t>事業費合計（税抜き）</t>
    <phoneticPr fontId="9"/>
  </si>
  <si>
    <t>事業費合計（税込み）</t>
    <phoneticPr fontId="9"/>
  </si>
  <si>
    <t>算定根拠は、営業収入（国からの収入）（様式30－4）と整合させること。</t>
    <rPh sb="0" eb="2">
      <t>サンテイ</t>
    </rPh>
    <rPh sb="2" eb="4">
      <t>コンキョ</t>
    </rPh>
    <rPh sb="6" eb="8">
      <t>エイギョウ</t>
    </rPh>
    <rPh sb="8" eb="10">
      <t>シュウニュウ</t>
    </rPh>
    <rPh sb="19" eb="21">
      <t>ヨウシキ</t>
    </rPh>
    <rPh sb="27" eb="29">
      <t>セイゴウ</t>
    </rPh>
    <phoneticPr fontId="9"/>
  </si>
  <si>
    <t>消費税等（消費税及び地方消費税。以下、同じ。）は「施設整備費」、「維持管理費」及び「その他の費用」の区分毎に、支払期ごとに１円単位となるように小数点第１位以下切捨てで記入し、生じた端数金額は最初の支払期（令和14年度）に合算すること。</t>
    <rPh sb="39" eb="40">
      <t>オヨ</t>
    </rPh>
    <rPh sb="63" eb="65">
      <t>タンイ</t>
    </rPh>
    <rPh sb="71" eb="74">
      <t>ショウスウテン</t>
    </rPh>
    <rPh sb="74" eb="75">
      <t>ダイ</t>
    </rPh>
    <rPh sb="77" eb="79">
      <t>イカ</t>
    </rPh>
    <rPh sb="83" eb="85">
      <t>キニュウ</t>
    </rPh>
    <rPh sb="102" eb="104">
      <t>レイワ</t>
    </rPh>
    <phoneticPr fontId="9"/>
  </si>
  <si>
    <t>消費税等を除く端数処理については「事業費の算定及び支払方法（入札説明書 添付６）」に基づき、支払期ごとに四国地方整備局からの収入（事業費）が費目毎に１円単位となるように小数点第１位以下切捨てで記入し、生じた端数金額は最初の支払期（令和14年度）に合算すること。</t>
    <rPh sb="0" eb="3">
      <t>ショウヒゼイ</t>
    </rPh>
    <rPh sb="3" eb="4">
      <t>トウ</t>
    </rPh>
    <rPh sb="5" eb="6">
      <t>ノゾ</t>
    </rPh>
    <rPh sb="30" eb="35">
      <t>ニュウサツセツメイショ</t>
    </rPh>
    <rPh sb="36" eb="38">
      <t>テンプ</t>
    </rPh>
    <rPh sb="46" eb="48">
      <t>シハライ</t>
    </rPh>
    <rPh sb="48" eb="49">
      <t>キ</t>
    </rPh>
    <rPh sb="52" eb="54">
      <t>シコク</t>
    </rPh>
    <rPh sb="90" eb="92">
      <t>イカ</t>
    </rPh>
    <rPh sb="100" eb="101">
      <t>ショウ</t>
    </rPh>
    <rPh sb="103" eb="105">
      <t>ハスウ</t>
    </rPh>
    <rPh sb="105" eb="107">
      <t>キンガク</t>
    </rPh>
    <rPh sb="108" eb="110">
      <t>サイショ</t>
    </rPh>
    <rPh sb="111" eb="113">
      <t>シハライ</t>
    </rPh>
    <rPh sb="113" eb="114">
      <t>キ</t>
    </rPh>
    <rPh sb="115" eb="117">
      <t>レイワ</t>
    </rPh>
    <rPh sb="119" eb="121">
      <t>ネンド</t>
    </rPh>
    <rPh sb="123" eb="125">
      <t>ガッサン</t>
    </rPh>
    <phoneticPr fontId="9"/>
  </si>
  <si>
    <t>事業費合計（税込み）を様式23の入札価格に記入すること。</t>
    <rPh sb="0" eb="3">
      <t>ジギョウヒ</t>
    </rPh>
    <rPh sb="3" eb="5">
      <t>ゴウケイ</t>
    </rPh>
    <rPh sb="6" eb="7">
      <t>ゼイ</t>
    </rPh>
    <rPh sb="7" eb="8">
      <t>コ</t>
    </rPh>
    <rPh sb="11" eb="13">
      <t>ヨウシキ</t>
    </rPh>
    <rPh sb="16" eb="18">
      <t>ニュウサツ</t>
    </rPh>
    <rPh sb="18" eb="20">
      <t>カカク</t>
    </rPh>
    <rPh sb="21" eb="23">
      <t>キニュウ</t>
    </rPh>
    <phoneticPr fontId="9"/>
  </si>
  <si>
    <t>令和35年度</t>
    <rPh sb="0" eb="2">
      <t>レイワ</t>
    </rPh>
    <rPh sb="4" eb="5">
      <t>ネン</t>
    </rPh>
    <rPh sb="5" eb="6">
      <t>ド</t>
    </rPh>
    <phoneticPr fontId="9"/>
  </si>
  <si>
    <t>令和35年度</t>
    <rPh sb="0" eb="2">
      <t>レイワ</t>
    </rPh>
    <rPh sb="4" eb="6">
      <t>ネンド</t>
    </rPh>
    <rPh sb="5" eb="6">
      <t>ド</t>
    </rPh>
    <phoneticPr fontId="48"/>
  </si>
  <si>
    <t>※（様式30-7）工事費内訳書</t>
    <rPh sb="2" eb="4">
      <t>ヨウシキ</t>
    </rPh>
    <rPh sb="9" eb="12">
      <t>コウジヒ</t>
    </rPh>
    <rPh sb="12" eb="15">
      <t>ウチワケショ</t>
    </rPh>
    <rPh sb="14" eb="15">
      <t>ショ</t>
    </rPh>
    <phoneticPr fontId="9"/>
  </si>
  <si>
    <t>※（様式30-6）入札時積算内訳書</t>
    <rPh sb="2" eb="4">
      <t>ヨウシキ</t>
    </rPh>
    <rPh sb="9" eb="11">
      <t>ニュウサツ</t>
    </rPh>
    <rPh sb="11" eb="12">
      <t>ジ</t>
    </rPh>
    <rPh sb="12" eb="14">
      <t>セキサン</t>
    </rPh>
    <rPh sb="14" eb="16">
      <t>ウチワケ</t>
    </rPh>
    <rPh sb="16" eb="17">
      <t>ショ</t>
    </rPh>
    <phoneticPr fontId="9"/>
  </si>
  <si>
    <r>
      <rPr>
        <sz val="10.5"/>
        <color theme="0"/>
        <rFont val="ＭＳ 明朝"/>
        <family val="1"/>
        <charset val="128"/>
      </rPr>
      <t>注）</t>
    </r>
    <r>
      <rPr>
        <sz val="10.5"/>
        <rFont val="ＭＳ 明朝"/>
        <family val="1"/>
        <charset val="128"/>
      </rPr>
      <t>２．各小計は、工事費内訳書（様式30-7）及び入札時積算内訳書（様式30-6）と整合させること。</t>
    </r>
    <rPh sb="0" eb="1">
      <t>チュウ</t>
    </rPh>
    <rPh sb="4" eb="5">
      <t>カク</t>
    </rPh>
    <rPh sb="5" eb="7">
      <t>ショウケイ</t>
    </rPh>
    <rPh sb="23" eb="24">
      <t>オヨ</t>
    </rPh>
    <rPh sb="30" eb="32">
      <t>ウチワケ</t>
    </rPh>
    <phoneticPr fontId="9"/>
  </si>
  <si>
    <t>※割賦手数料の料率</t>
    <phoneticPr fontId="9"/>
  </si>
  <si>
    <t>注）</t>
    <rPh sb="0" eb="1">
      <t>チュウ</t>
    </rPh>
    <phoneticPr fontId="9"/>
  </si>
  <si>
    <t>入札時の基準金利は、入札公告日に公表される国債金利15年ものとし、当該基準金利を全支払期（全22回）に適用すること。</t>
    <rPh sb="0" eb="2">
      <t>ニュウサツ</t>
    </rPh>
    <rPh sb="2" eb="3">
      <t>ジ</t>
    </rPh>
    <rPh sb="4" eb="8">
      <t>キジュンキンリ</t>
    </rPh>
    <phoneticPr fontId="9"/>
  </si>
  <si>
    <t>　　３．事業費内訳書（様式30-5）等と整合させること。</t>
    <rPh sb="4" eb="7">
      <t>ジギョウヒ</t>
    </rPh>
    <rPh sb="7" eb="9">
      <t>ウチワケ</t>
    </rPh>
    <rPh sb="9" eb="10">
      <t>ショ</t>
    </rPh>
    <rPh sb="18" eb="19">
      <t>トウ</t>
    </rPh>
    <rPh sb="20" eb="22">
      <t>セイゴウ</t>
    </rPh>
    <phoneticPr fontId="61"/>
  </si>
  <si>
    <r>
      <t>　　２．</t>
    </r>
    <r>
      <rPr>
        <sz val="10"/>
        <color theme="1"/>
        <rFont val="ＭＳ 明朝"/>
        <family val="1"/>
        <charset val="128"/>
      </rPr>
      <t>表の作成にあたっては、行については記載項目ごとに１行とし、</t>
    </r>
    <r>
      <rPr>
        <u/>
        <sz val="10"/>
        <color theme="1"/>
        <rFont val="ＭＳ 明朝"/>
        <family val="1"/>
        <charset val="128"/>
      </rPr>
      <t>セルの結合及び複数行にしないこと。</t>
    </r>
    <r>
      <rPr>
        <sz val="10"/>
        <color theme="1"/>
        <rFont val="ＭＳ 明朝"/>
        <family val="1"/>
        <charset val="128"/>
      </rPr>
      <t>また、列についても各項目ごとに１列とし、</t>
    </r>
    <r>
      <rPr>
        <u/>
        <sz val="10"/>
        <color theme="1"/>
        <rFont val="ＭＳ 明朝"/>
        <family val="1"/>
        <charset val="128"/>
      </rPr>
      <t>セルの結合を行わないこと。</t>
    </r>
    <rPh sb="4" eb="5">
      <t>ヒョウ</t>
    </rPh>
    <rPh sb="6" eb="8">
      <t>サクセイ</t>
    </rPh>
    <rPh sb="15" eb="16">
      <t>ギョウ</t>
    </rPh>
    <rPh sb="21" eb="25">
      <t>キサイコウモク</t>
    </rPh>
    <rPh sb="29" eb="30">
      <t>ギョウ</t>
    </rPh>
    <rPh sb="36" eb="38">
      <t>ケツゴウ</t>
    </rPh>
    <rPh sb="38" eb="39">
      <t>オヨ</t>
    </rPh>
    <rPh sb="40" eb="43">
      <t>フクスウギョウ</t>
    </rPh>
    <rPh sb="53" eb="54">
      <t>レツ</t>
    </rPh>
    <rPh sb="59" eb="60">
      <t>カク</t>
    </rPh>
    <rPh sb="60" eb="62">
      <t>コウモク</t>
    </rPh>
    <rPh sb="66" eb="67">
      <t>レツ</t>
    </rPh>
    <rPh sb="73" eb="75">
      <t>ケツゴウ</t>
    </rPh>
    <rPh sb="76" eb="77">
      <t>オコナ</t>
    </rPh>
    <phoneticPr fontId="61"/>
  </si>
  <si>
    <t>令和12年度</t>
    <rPh sb="0" eb="2">
      <t>レイワ</t>
    </rPh>
    <rPh sb="4" eb="6">
      <t>ネンド</t>
    </rPh>
    <rPh sb="5" eb="6">
      <t>ド</t>
    </rPh>
    <phoneticPr fontId="61"/>
  </si>
  <si>
    <t>令和13年度</t>
    <rPh sb="0" eb="2">
      <t>レイワ</t>
    </rPh>
    <rPh sb="4" eb="6">
      <t>ネンド</t>
    </rPh>
    <rPh sb="5" eb="6">
      <t>ド</t>
    </rPh>
    <phoneticPr fontId="61"/>
  </si>
  <si>
    <t>注）１．工事業務は、工事業務に関する工程表（様式33-3）と整合させること。</t>
    <phoneticPr fontId="9"/>
  </si>
  <si>
    <t>　「国道11号　伏石地区電線共同溝ＰＦＩ事業」に関する入札説明書等について、次のとおり質問がありますので提出します。</t>
    <rPh sb="2" eb="4">
      <t>コクドウ</t>
    </rPh>
    <rPh sb="6" eb="7">
      <t>ゴウ</t>
    </rPh>
    <rPh sb="8" eb="10">
      <t>フセイシ</t>
    </rPh>
    <rPh sb="10" eb="12">
      <t>チク</t>
    </rPh>
    <rPh sb="12" eb="17">
      <t>デンセンキョウドウコウ</t>
    </rPh>
    <rPh sb="20" eb="22">
      <t>ジギョウ</t>
    </rPh>
    <rPh sb="27" eb="29">
      <t>ニュウサツ</t>
    </rPh>
    <rPh sb="29" eb="31">
      <t>セツメイ</t>
    </rPh>
    <rPh sb="31" eb="32">
      <t>ショ</t>
    </rPh>
    <rPh sb="32" eb="33">
      <t>トウ</t>
    </rPh>
    <phoneticPr fontId="9"/>
  </si>
  <si>
    <t>事業名　：　国道11号　伏石地区電線共同溝PFI事業</t>
    <rPh sb="0" eb="2">
      <t>ジギョウ</t>
    </rPh>
    <rPh sb="2" eb="3">
      <t>メイ</t>
    </rPh>
    <rPh sb="6" eb="8">
      <t>コクドウ</t>
    </rPh>
    <rPh sb="10" eb="11">
      <t>ゴウ</t>
    </rPh>
    <rPh sb="12" eb="14">
      <t>フセイシ</t>
    </rPh>
    <rPh sb="14" eb="16">
      <t>チク</t>
    </rPh>
    <rPh sb="16" eb="18">
      <t>デンセン</t>
    </rPh>
    <rPh sb="18" eb="21">
      <t>キョウドウコウ</t>
    </rPh>
    <rPh sb="24" eb="26">
      <t>ジギョウ</t>
    </rPh>
    <phoneticPr fontId="9"/>
  </si>
  <si>
    <t>事業名　：　国道11号　伏石地区電線共同溝PFI事業</t>
    <rPh sb="0" eb="2">
      <t>ジギョウ</t>
    </rPh>
    <rPh sb="2" eb="3">
      <t>メイ</t>
    </rPh>
    <rPh sb="6" eb="8">
      <t>コクドウ</t>
    </rPh>
    <rPh sb="10" eb="11">
      <t>ゴウ</t>
    </rPh>
    <rPh sb="12" eb="13">
      <t>フク</t>
    </rPh>
    <rPh sb="13" eb="14">
      <t>イシ</t>
    </rPh>
    <rPh sb="14" eb="16">
      <t>チク</t>
    </rPh>
    <rPh sb="16" eb="18">
      <t>デンセン</t>
    </rPh>
    <rPh sb="18" eb="21">
      <t>キョウドウコウ</t>
    </rPh>
    <rPh sb="24" eb="26">
      <t>ジギョウ</t>
    </rPh>
    <phoneticPr fontId="9"/>
  </si>
  <si>
    <t>公告日　：　令和７年10月８日</t>
    <rPh sb="0" eb="2">
      <t>コウコク</t>
    </rPh>
    <rPh sb="2" eb="3">
      <t>ビ</t>
    </rPh>
    <rPh sb="6" eb="7">
      <t>レイ</t>
    </rPh>
    <rPh sb="7" eb="8">
      <t>ワ</t>
    </rPh>
    <rPh sb="9" eb="10">
      <t>ネン</t>
    </rPh>
    <rPh sb="12" eb="13">
      <t>ツキ</t>
    </rPh>
    <rPh sb="14" eb="15">
      <t>ニチ</t>
    </rPh>
    <phoneticPr fontId="9"/>
  </si>
  <si>
    <t>公告日　：　令和７年10月８日</t>
    <rPh sb="0" eb="2">
      <t>コウコク</t>
    </rPh>
    <rPh sb="2" eb="3">
      <t>ビ</t>
    </rPh>
    <phoneticPr fontId="9"/>
  </si>
  <si>
    <t>令和36年度</t>
    <rPh sb="0" eb="2">
      <t>レイワ</t>
    </rPh>
    <rPh sb="4" eb="6">
      <t>ネンド</t>
    </rPh>
    <phoneticPr fontId="9"/>
  </si>
  <si>
    <t>令和36年度</t>
    <rPh sb="0" eb="2">
      <t>レイワ</t>
    </rPh>
    <rPh sb="4" eb="5">
      <t>ネン</t>
    </rPh>
    <rPh sb="5" eb="6">
      <t>ド</t>
    </rPh>
    <phoneticPr fontId="9"/>
  </si>
  <si>
    <t>単位：円</t>
    <rPh sb="0" eb="2">
      <t>タンイ</t>
    </rPh>
    <rPh sb="3" eb="4">
      <t>エン</t>
    </rPh>
    <phoneticPr fontId="9"/>
  </si>
  <si>
    <t>金額については円未満を四捨五入で、また、参考指標については、ＰＩＲＲ及びＥＩＲＲは小数点第１位未満切捨てで、ＤＳＣＲは小数点第２位未満切捨てで記入すること。</t>
    <rPh sb="0" eb="2">
      <t>キンガク</t>
    </rPh>
    <phoneticPr fontId="9"/>
  </si>
  <si>
    <t>【施設整備費と維持管理費の内訳】　　　　　単位：円 税別</t>
    <rPh sb="1" eb="3">
      <t>シセツ</t>
    </rPh>
    <rPh sb="3" eb="6">
      <t>セイビヒ</t>
    </rPh>
    <rPh sb="7" eb="9">
      <t>イジ</t>
    </rPh>
    <rPh sb="9" eb="12">
      <t>カンリヒ</t>
    </rPh>
    <rPh sb="13" eb="15">
      <t>ウチワケ</t>
    </rPh>
    <rPh sb="21" eb="23">
      <t>タンイ</t>
    </rPh>
    <rPh sb="24" eb="25">
      <t>エン</t>
    </rPh>
    <rPh sb="26" eb="28">
      <t>ゼイベツ</t>
    </rPh>
    <phoneticPr fontId="9"/>
  </si>
  <si>
    <t>事業名：国道11号　伏石地区電線共同溝PFI事業</t>
    <rPh sb="0" eb="2">
      <t>ジギョウ</t>
    </rPh>
    <rPh sb="2" eb="3">
      <t>メイ</t>
    </rPh>
    <rPh sb="10" eb="12">
      <t>フセイシ</t>
    </rPh>
    <phoneticPr fontId="61"/>
  </si>
  <si>
    <t>事業名：国道11号　伏石地区電線共同溝PFI事業</t>
    <rPh sb="0" eb="2">
      <t>ジギョウ</t>
    </rPh>
    <rPh sb="2" eb="3">
      <t>メイ</t>
    </rPh>
    <phoneticPr fontId="61"/>
  </si>
  <si>
    <t>金額
（円）</t>
    <rPh sb="0" eb="2">
      <t>キンガク</t>
    </rPh>
    <rPh sb="4" eb="5">
      <t>エン</t>
    </rPh>
    <phoneticPr fontId="61"/>
  </si>
  <si>
    <t>令和14年度</t>
    <rPh sb="0" eb="2">
      <t>レイワ</t>
    </rPh>
    <rPh sb="4" eb="6">
      <t>ネンド</t>
    </rPh>
    <rPh sb="5" eb="6">
      <t>ド</t>
    </rPh>
    <phoneticPr fontId="61"/>
  </si>
  <si>
    <t>令和36年度</t>
    <rPh sb="0" eb="2">
      <t>レイワ</t>
    </rPh>
    <rPh sb="4" eb="6">
      <t>ネンド</t>
    </rPh>
    <rPh sb="5" eb="6">
      <t>ド</t>
    </rPh>
    <phoneticPr fontId="48"/>
  </si>
  <si>
    <t>小計
（単位：円 税別）</t>
    <rPh sb="0" eb="2">
      <t>コバカリ</t>
    </rPh>
    <rPh sb="4" eb="6">
      <t>タンイ</t>
    </rPh>
    <rPh sb="9" eb="11">
      <t>ゼイベツ</t>
    </rPh>
    <phoneticPr fontId="48"/>
  </si>
  <si>
    <t>本施設の所有権移転業務</t>
    <rPh sb="0" eb="3">
      <t>ホンシセツ</t>
    </rPh>
    <rPh sb="4" eb="11">
      <t>ショユウケンイテンギョウム</t>
    </rPh>
    <phoneticPr fontId="9"/>
  </si>
  <si>
    <t>金額（円）</t>
    <phoneticPr fontId="9"/>
  </si>
  <si>
    <t>主任
技術者</t>
    <rPh sb="0" eb="2">
      <t>シュニン</t>
    </rPh>
    <rPh sb="3" eb="6">
      <t>ギジュツシャ</t>
    </rPh>
    <phoneticPr fontId="26"/>
  </si>
  <si>
    <t>理事・
技師長</t>
    <rPh sb="0" eb="2">
      <t>リジ</t>
    </rPh>
    <rPh sb="4" eb="7">
      <t>ギシチョウ</t>
    </rPh>
    <phoneticPr fontId="26"/>
  </si>
  <si>
    <t>主任技師</t>
  </si>
  <si>
    <t>３．</t>
    <phoneticPr fontId="9"/>
  </si>
  <si>
    <t>４．</t>
    <phoneticPr fontId="9"/>
  </si>
  <si>
    <t>諸条件等で必要があれば明記して下さい。</t>
    <rPh sb="0" eb="3">
      <t>ショジョウケン</t>
    </rPh>
    <rPh sb="3" eb="4">
      <t>トウ</t>
    </rPh>
    <rPh sb="5" eb="7">
      <t>ヒツヨウ</t>
    </rPh>
    <rPh sb="11" eb="13">
      <t>メイキ</t>
    </rPh>
    <rPh sb="15" eb="16">
      <t>クダ</t>
    </rPh>
    <phoneticPr fontId="61"/>
  </si>
  <si>
    <t>各種別の人工は、必ず記載してください。</t>
    <phoneticPr fontId="9"/>
  </si>
  <si>
    <t>補正等により、人工が決まる場合は、補正後の人工を記載してください。</t>
    <rPh sb="0" eb="2">
      <t>ホセイ</t>
    </rPh>
    <rPh sb="2" eb="3">
      <t>トウ</t>
    </rPh>
    <rPh sb="7" eb="9">
      <t>ニンク</t>
    </rPh>
    <rPh sb="10" eb="11">
      <t>キ</t>
    </rPh>
    <rPh sb="13" eb="15">
      <t>バアイ</t>
    </rPh>
    <rPh sb="17" eb="19">
      <t>ホセイ</t>
    </rPh>
    <rPh sb="19" eb="20">
      <t>ゴ</t>
    </rPh>
    <rPh sb="21" eb="23">
      <t>ニンク</t>
    </rPh>
    <rPh sb="24" eb="26">
      <t>キサイ</t>
    </rPh>
    <phoneticPr fontId="61"/>
  </si>
  <si>
    <t>直接人件費の合計額に対する割合で計上が必要な直接経費（電子計算機使用料等）があれば、わかるように記載してください。</t>
    <rPh sb="0" eb="2">
      <t>チョクセツ</t>
    </rPh>
    <rPh sb="2" eb="5">
      <t>ジンケンヒ</t>
    </rPh>
    <rPh sb="6" eb="8">
      <t>ゴウケイ</t>
    </rPh>
    <rPh sb="8" eb="9">
      <t>ガク</t>
    </rPh>
    <rPh sb="10" eb="11">
      <t>タイ</t>
    </rPh>
    <rPh sb="13" eb="15">
      <t>ワリアイ</t>
    </rPh>
    <rPh sb="16" eb="18">
      <t>ケイジョウ</t>
    </rPh>
    <rPh sb="19" eb="21">
      <t>ヒツヨウ</t>
    </rPh>
    <rPh sb="22" eb="24">
      <t>チョクセツ</t>
    </rPh>
    <rPh sb="24" eb="26">
      <t>ケイヒ</t>
    </rPh>
    <rPh sb="27" eb="29">
      <t>デンシ</t>
    </rPh>
    <rPh sb="29" eb="32">
      <t>ケイサンキ</t>
    </rPh>
    <rPh sb="32" eb="34">
      <t>シヨウ</t>
    </rPh>
    <rPh sb="34" eb="35">
      <t>リョウ</t>
    </rPh>
    <rPh sb="35" eb="36">
      <t>トウ</t>
    </rPh>
    <rPh sb="48" eb="50">
      <t>キサイ</t>
    </rPh>
    <phoneticPr fontId="61"/>
  </si>
  <si>
    <t>協議資料作成</t>
    <rPh sb="0" eb="2">
      <t>キョウギ</t>
    </rPh>
    <rPh sb="2" eb="4">
      <t>シリョウ</t>
    </rPh>
    <rPh sb="4" eb="6">
      <t>サクセイ</t>
    </rPh>
    <phoneticPr fontId="9"/>
  </si>
  <si>
    <t>共架図面作成</t>
    <rPh sb="0" eb="2">
      <t>キョウガ</t>
    </rPh>
    <rPh sb="2" eb="4">
      <t>ズメン</t>
    </rPh>
    <rPh sb="4" eb="6">
      <t>サクセイ</t>
    </rPh>
    <phoneticPr fontId="9"/>
  </si>
  <si>
    <t>報告書作成</t>
    <rPh sb="0" eb="3">
      <t>ホウコクショ</t>
    </rPh>
    <rPh sb="3" eb="5">
      <t>サクセイ</t>
    </rPh>
    <phoneticPr fontId="9"/>
  </si>
  <si>
    <t>実施計画等作成</t>
    <rPh sb="0" eb="2">
      <t>ジッシ</t>
    </rPh>
    <rPh sb="2" eb="4">
      <t>ケイカク</t>
    </rPh>
    <rPh sb="4" eb="5">
      <t>トウ</t>
    </rPh>
    <rPh sb="5" eb="7">
      <t>サクセイ</t>
    </rPh>
    <phoneticPr fontId="9"/>
  </si>
  <si>
    <t>作業名　：　道路設計－道路付属物設計－信号・標識等共架設計－信号・標識等共架設計</t>
    <rPh sb="0" eb="2">
      <t>サギョウ</t>
    </rPh>
    <rPh sb="2" eb="3">
      <t>メイ</t>
    </rPh>
    <phoneticPr fontId="9"/>
  </si>
  <si>
    <t>作業名　：　電気施設設計－電気施設設計－道路照明施設設計－照明基礎詳細設計</t>
    <rPh sb="0" eb="2">
      <t>サギョウ</t>
    </rPh>
    <rPh sb="2" eb="3">
      <t>メイ</t>
    </rPh>
    <rPh sb="6" eb="8">
      <t>デンキ</t>
    </rPh>
    <rPh sb="8" eb="10">
      <t>シセツ</t>
    </rPh>
    <rPh sb="10" eb="12">
      <t>セッケイ</t>
    </rPh>
    <rPh sb="13" eb="15">
      <t>デンキ</t>
    </rPh>
    <rPh sb="15" eb="17">
      <t>シセツ</t>
    </rPh>
    <rPh sb="17" eb="19">
      <t>セッケイ</t>
    </rPh>
    <rPh sb="20" eb="22">
      <t>ドウロ</t>
    </rPh>
    <rPh sb="22" eb="24">
      <t>ショウメイ</t>
    </rPh>
    <rPh sb="24" eb="26">
      <t>シセツ</t>
    </rPh>
    <rPh sb="26" eb="28">
      <t>セッケイ</t>
    </rPh>
    <rPh sb="29" eb="31">
      <t>ショウメイ</t>
    </rPh>
    <rPh sb="31" eb="33">
      <t>キソ</t>
    </rPh>
    <rPh sb="33" eb="35">
      <t>ショウサイ</t>
    </rPh>
    <rPh sb="35" eb="37">
      <t>セッケイ</t>
    </rPh>
    <phoneticPr fontId="9"/>
  </si>
  <si>
    <t>業務名　：　調整マネジメント業務（設計段階）</t>
    <rPh sb="0" eb="3">
      <t>ギョウムメイ</t>
    </rPh>
    <rPh sb="6" eb="8">
      <t>チョウセイ</t>
    </rPh>
    <rPh sb="14" eb="16">
      <t>ギョウム</t>
    </rPh>
    <rPh sb="17" eb="19">
      <t>セッケイ</t>
    </rPh>
    <rPh sb="19" eb="21">
      <t>ダンカイ</t>
    </rPh>
    <phoneticPr fontId="9"/>
  </si>
  <si>
    <t>作業名　：　調整マネジメント業務－調整マネジメント業務－調整マネジメント業務－実施計画等作成</t>
    <rPh sb="0" eb="2">
      <t>サギョウ</t>
    </rPh>
    <rPh sb="2" eb="3">
      <t>メイ</t>
    </rPh>
    <phoneticPr fontId="9"/>
  </si>
  <si>
    <t>作業名　：　調整マネジメント業務－調整マネジメント業務－調整マネジメント業務－調整マネジメント</t>
    <rPh sb="0" eb="2">
      <t>サギョウ</t>
    </rPh>
    <rPh sb="2" eb="3">
      <t>メイ</t>
    </rPh>
    <rPh sb="6" eb="8">
      <t>チョウセイ</t>
    </rPh>
    <rPh sb="14" eb="16">
      <t>ギョウム</t>
    </rPh>
    <rPh sb="17" eb="19">
      <t>チョウセイ</t>
    </rPh>
    <rPh sb="25" eb="27">
      <t>ギョウム</t>
    </rPh>
    <rPh sb="28" eb="30">
      <t>チョウセイ</t>
    </rPh>
    <rPh sb="36" eb="38">
      <t>ギョウム</t>
    </rPh>
    <rPh sb="39" eb="41">
      <t>チョウセイ</t>
    </rPh>
    <phoneticPr fontId="9"/>
  </si>
  <si>
    <t>１月当り</t>
    <rPh sb="1" eb="2">
      <t>ツキ</t>
    </rPh>
    <rPh sb="2" eb="3">
      <t>アタ</t>
    </rPh>
    <phoneticPr fontId="9"/>
  </si>
  <si>
    <t>調整・協議等</t>
    <rPh sb="0" eb="2">
      <t>チョウセイ</t>
    </rPh>
    <rPh sb="3" eb="5">
      <t>キョウギ</t>
    </rPh>
    <rPh sb="5" eb="6">
      <t>トウ</t>
    </rPh>
    <phoneticPr fontId="9"/>
  </si>
  <si>
    <t>作業名　：　調整マネジメント業務－調整マネジメント業務－調整マネジメント業務－実施計画等作成</t>
    <rPh sb="0" eb="2">
      <t>サギョウ</t>
    </rPh>
    <rPh sb="2" eb="3">
      <t>メイ</t>
    </rPh>
    <rPh sb="6" eb="8">
      <t>チョウセイ</t>
    </rPh>
    <rPh sb="14" eb="16">
      <t>ギョウム</t>
    </rPh>
    <rPh sb="17" eb="19">
      <t>チョウセイ</t>
    </rPh>
    <rPh sb="25" eb="27">
      <t>ギョウム</t>
    </rPh>
    <rPh sb="28" eb="30">
      <t>チョウセイ</t>
    </rPh>
    <rPh sb="36" eb="38">
      <t>ギョウム</t>
    </rPh>
    <rPh sb="39" eb="41">
      <t>ジッシ</t>
    </rPh>
    <rPh sb="41" eb="43">
      <t>ケイカク</t>
    </rPh>
    <rPh sb="43" eb="44">
      <t>トウ</t>
    </rPh>
    <rPh sb="44" eb="46">
      <t>サクセイ</t>
    </rPh>
    <phoneticPr fontId="9"/>
  </si>
  <si>
    <t>作業名　：　工事監理業務－工事監理業務－工事監理業務－業務計画作成</t>
    <rPh sb="0" eb="2">
      <t>サギョウ</t>
    </rPh>
    <rPh sb="2" eb="3">
      <t>メイ</t>
    </rPh>
    <rPh sb="6" eb="8">
      <t>コウジ</t>
    </rPh>
    <rPh sb="8" eb="10">
      <t>カンリ</t>
    </rPh>
    <rPh sb="10" eb="12">
      <t>ギョウム</t>
    </rPh>
    <rPh sb="13" eb="15">
      <t>コウジ</t>
    </rPh>
    <rPh sb="15" eb="17">
      <t>カンリ</t>
    </rPh>
    <rPh sb="17" eb="19">
      <t>ギョウム</t>
    </rPh>
    <rPh sb="20" eb="22">
      <t>コウジ</t>
    </rPh>
    <rPh sb="22" eb="24">
      <t>カンリ</t>
    </rPh>
    <rPh sb="24" eb="26">
      <t>ギョウム</t>
    </rPh>
    <rPh sb="27" eb="29">
      <t>ギョウム</t>
    </rPh>
    <rPh sb="29" eb="31">
      <t>ケイカク</t>
    </rPh>
    <rPh sb="31" eb="33">
      <t>サクセイ</t>
    </rPh>
    <phoneticPr fontId="9"/>
  </si>
  <si>
    <t>業務計画作成</t>
    <rPh sb="0" eb="2">
      <t>ギョウム</t>
    </rPh>
    <rPh sb="2" eb="4">
      <t>ケイカク</t>
    </rPh>
    <rPh sb="4" eb="6">
      <t>サクセイ</t>
    </rPh>
    <phoneticPr fontId="9"/>
  </si>
  <si>
    <t>工事監理・打合せ</t>
    <rPh sb="0" eb="2">
      <t>コウジ</t>
    </rPh>
    <rPh sb="2" eb="4">
      <t>カンリ</t>
    </rPh>
    <rPh sb="5" eb="7">
      <t>ウチアワ</t>
    </rPh>
    <phoneticPr fontId="9"/>
  </si>
  <si>
    <t>作業名　：　工事監理業務－工事監理業務－工事監理業務－工事監理</t>
    <rPh sb="0" eb="2">
      <t>サギョウ</t>
    </rPh>
    <rPh sb="2" eb="3">
      <t>メイ</t>
    </rPh>
    <rPh sb="6" eb="8">
      <t>コウジ</t>
    </rPh>
    <rPh sb="8" eb="10">
      <t>カンリ</t>
    </rPh>
    <rPh sb="10" eb="12">
      <t>ギョウム</t>
    </rPh>
    <rPh sb="13" eb="15">
      <t>コウジ</t>
    </rPh>
    <rPh sb="15" eb="17">
      <t>カンリ</t>
    </rPh>
    <rPh sb="17" eb="19">
      <t>ギョウム</t>
    </rPh>
    <rPh sb="20" eb="22">
      <t>コウジ</t>
    </rPh>
    <rPh sb="22" eb="24">
      <t>カンリ</t>
    </rPh>
    <rPh sb="24" eb="26">
      <t>ギョウム</t>
    </rPh>
    <rPh sb="27" eb="29">
      <t>コウジ</t>
    </rPh>
    <rPh sb="29" eb="31">
      <t>カンリ</t>
    </rPh>
    <phoneticPr fontId="9"/>
  </si>
  <si>
    <t>作業名　：　維持管理理業務－点検業務－点検業務－現地徒歩点検</t>
    <rPh sb="0" eb="2">
      <t>サギョウ</t>
    </rPh>
    <rPh sb="2" eb="3">
      <t>メイ</t>
    </rPh>
    <rPh sb="6" eb="8">
      <t>イジ</t>
    </rPh>
    <rPh sb="8" eb="10">
      <t>カンリ</t>
    </rPh>
    <rPh sb="10" eb="11">
      <t>リ</t>
    </rPh>
    <rPh sb="11" eb="13">
      <t>ギョウム</t>
    </rPh>
    <rPh sb="14" eb="16">
      <t>テンケン</t>
    </rPh>
    <rPh sb="16" eb="18">
      <t>ギョウム</t>
    </rPh>
    <rPh sb="19" eb="21">
      <t>テンケン</t>
    </rPh>
    <rPh sb="21" eb="23">
      <t>ギョウム</t>
    </rPh>
    <rPh sb="24" eb="26">
      <t>ゲンチ</t>
    </rPh>
    <rPh sb="26" eb="28">
      <t>トホ</t>
    </rPh>
    <rPh sb="28" eb="30">
      <t>テンケン</t>
    </rPh>
    <phoneticPr fontId="9"/>
  </si>
  <si>
    <t>設計準備</t>
    <rPh sb="0" eb="2">
      <t>セッケイ</t>
    </rPh>
    <rPh sb="2" eb="4">
      <t>ジュンビ</t>
    </rPh>
    <phoneticPr fontId="9"/>
  </si>
  <si>
    <t>作業名　：　維持管理理業務－点検業務－点検業務－特殊部マンホール点検</t>
    <rPh sb="0" eb="2">
      <t>サギョウ</t>
    </rPh>
    <rPh sb="2" eb="3">
      <t>メイ</t>
    </rPh>
    <rPh sb="6" eb="8">
      <t>イジ</t>
    </rPh>
    <rPh sb="8" eb="10">
      <t>カンリ</t>
    </rPh>
    <rPh sb="10" eb="11">
      <t>リ</t>
    </rPh>
    <rPh sb="11" eb="13">
      <t>ギョウム</t>
    </rPh>
    <rPh sb="14" eb="16">
      <t>テンケン</t>
    </rPh>
    <rPh sb="16" eb="18">
      <t>ギョウム</t>
    </rPh>
    <rPh sb="19" eb="21">
      <t>テンケン</t>
    </rPh>
    <rPh sb="21" eb="23">
      <t>ギョウム</t>
    </rPh>
    <rPh sb="24" eb="26">
      <t>トクシュ</t>
    </rPh>
    <rPh sb="26" eb="27">
      <t>ブ</t>
    </rPh>
    <rPh sb="32" eb="34">
      <t>テンケン</t>
    </rPh>
    <phoneticPr fontId="9"/>
  </si>
  <si>
    <t>作業名　：　維持管理理業務－電線共同溝管理台帳作成－電線共同溝管理台帳作成－電線共同溝管理台帳作成</t>
    <rPh sb="0" eb="2">
      <t>サギョウ</t>
    </rPh>
    <rPh sb="2" eb="3">
      <t>メイ</t>
    </rPh>
    <rPh sb="6" eb="8">
      <t>イジ</t>
    </rPh>
    <rPh sb="8" eb="10">
      <t>カンリ</t>
    </rPh>
    <rPh sb="10" eb="11">
      <t>リ</t>
    </rPh>
    <rPh sb="11" eb="13">
      <t>ギョウム</t>
    </rPh>
    <rPh sb="14" eb="19">
      <t>デンセンキョウドウコウ</t>
    </rPh>
    <rPh sb="19" eb="21">
      <t>カンリ</t>
    </rPh>
    <rPh sb="21" eb="23">
      <t>ダイチョウ</t>
    </rPh>
    <rPh sb="23" eb="25">
      <t>サクセイ</t>
    </rPh>
    <rPh sb="26" eb="31">
      <t>デンセンキョウドウコウ</t>
    </rPh>
    <rPh sb="31" eb="33">
      <t>カンリ</t>
    </rPh>
    <rPh sb="33" eb="35">
      <t>ダイチョウ</t>
    </rPh>
    <rPh sb="35" eb="37">
      <t>サクセイ</t>
    </rPh>
    <rPh sb="38" eb="43">
      <t>デンセンキョウドウコウ</t>
    </rPh>
    <rPh sb="43" eb="45">
      <t>カンリ</t>
    </rPh>
    <rPh sb="45" eb="47">
      <t>ダイチョウ</t>
    </rPh>
    <rPh sb="47" eb="49">
      <t>サクセイ</t>
    </rPh>
    <phoneticPr fontId="9"/>
  </si>
  <si>
    <t>※（様式30-4）資金収支計画の算出根拠に具体的な記載が無い場合は、（様式30-7）工事費内訳書.を作成すること。</t>
    <rPh sb="9" eb="11">
      <t>シキン</t>
    </rPh>
    <rPh sb="11" eb="13">
      <t>シュウシ</t>
    </rPh>
    <rPh sb="13" eb="15">
      <t>_x0000_	_x0002__x0003_</t>
    </rPh>
    <rPh sb="16" eb="18">
      <t>_x000B__x0002__x0007__x000D__x0002_</t>
    </rPh>
    <rPh sb="18" eb="20">
      <t>_x000B__x0010__x0002__x0010_</t>
    </rPh>
    <rPh sb="21" eb="24">
      <t>_x0012__x0002__x0014__x0015__x0003_</t>
    </rPh>
    <rPh sb="25" eb="27">
      <t>_x0019__x0019__x0002_</t>
    </rPh>
    <rPh sb="28" eb="29">
      <t>_x001C_</t>
    </rPh>
    <rPh sb="30" eb="32">
      <t>_x001C__x0001__x001D_</t>
    </rPh>
    <rPh sb="42" eb="45">
      <t>コウジヒ</t>
    </rPh>
    <rPh sb="50" eb="52">
      <t/>
    </rPh>
    <phoneticPr fontId="9"/>
  </si>
  <si>
    <t>※（様式30-4）資金収支計画の算出根拠に具体的な記載が無い場合は、（様式30-7）工事費内訳書.を作成すること。</t>
    <rPh sb="42" eb="45">
      <t>コウジヒ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</si>
</sst>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_);[Red]\(#,##0\)"/>
    <numFmt numFmtId="178" formatCode="#,##0_);[Red]\-#,##0"/>
    <numFmt numFmtId="179" formatCode="&quot;平成&quot;#&quot;年度&quot;"/>
    <numFmt numFmtId="180" formatCode="#,##0.0;[Red]\-#,##0.0"/>
  </numFmts>
  <fonts count="88">
    <font>
      <sz val="10"/>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Arial"/>
      <family val="2"/>
    </font>
    <font>
      <sz val="10"/>
      <name val="Arial"/>
      <family val="2"/>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font>
    <font>
      <b/>
      <sz val="12"/>
      <name val="HG丸ｺﾞｼｯｸM-PRO"/>
      <family val="3"/>
      <charset val="128"/>
    </font>
    <font>
      <sz val="8"/>
      <name val="ＭＳ Ｐゴシック"/>
      <family val="3"/>
      <charset val="128"/>
    </font>
    <font>
      <b/>
      <sz val="26"/>
      <name val="HG丸ｺﾞｼｯｸM-PRO"/>
      <family val="3"/>
      <charset val="128"/>
    </font>
    <font>
      <sz val="16"/>
      <name val="ＭＳ Ｐゴシック"/>
      <family val="3"/>
      <charset val="128"/>
    </font>
    <font>
      <sz val="9"/>
      <name val="ＭＳ Ｐゴシック"/>
      <family val="3"/>
      <charset val="128"/>
    </font>
    <font>
      <sz val="12"/>
      <name val="Arial"/>
      <family val="2"/>
    </font>
    <font>
      <b/>
      <sz val="10"/>
      <name val="Arial"/>
      <family val="2"/>
    </font>
    <font>
      <sz val="8"/>
      <name val="Arial"/>
      <family val="2"/>
    </font>
    <font>
      <b/>
      <sz val="9"/>
      <name val="Arial"/>
      <family val="2"/>
    </font>
    <font>
      <sz val="9"/>
      <name val="Arial"/>
      <family val="2"/>
    </font>
    <font>
      <sz val="7.5"/>
      <name val="明朝"/>
      <family val="3"/>
      <charset val="128"/>
    </font>
    <font>
      <b/>
      <sz val="12"/>
      <name val="ＭＳ Ｐゴシック"/>
      <family val="3"/>
      <charset val="128"/>
    </font>
    <font>
      <sz val="10"/>
      <color indexed="9"/>
      <name val="ＭＳ Ｐゴシック"/>
      <family val="3"/>
      <charset val="128"/>
    </font>
    <font>
      <sz val="10"/>
      <color indexed="8"/>
      <name val="Arial"/>
      <family val="2"/>
    </font>
    <font>
      <sz val="10"/>
      <color indexed="9"/>
      <name val="Arial"/>
      <family val="2"/>
    </font>
    <font>
      <b/>
      <sz val="18"/>
      <color indexed="56"/>
      <name val="ＭＳ Ｐゴシック"/>
      <family val="3"/>
      <charset val="128"/>
    </font>
    <font>
      <b/>
      <sz val="10"/>
      <color indexed="9"/>
      <name val="Arial"/>
      <family val="2"/>
    </font>
    <font>
      <sz val="10"/>
      <color indexed="60"/>
      <name val="Arial"/>
      <family val="2"/>
    </font>
    <font>
      <sz val="10"/>
      <color indexed="52"/>
      <name val="Arial"/>
      <family val="2"/>
    </font>
    <font>
      <sz val="10"/>
      <color indexed="20"/>
      <name val="Arial"/>
      <family val="2"/>
    </font>
    <font>
      <b/>
      <sz val="10"/>
      <color indexed="52"/>
      <name val="Arial"/>
      <family val="2"/>
    </font>
    <font>
      <sz val="10"/>
      <color indexed="10"/>
      <name val="Arial"/>
      <family val="2"/>
    </font>
    <font>
      <b/>
      <sz val="15"/>
      <color indexed="56"/>
      <name val="Arial"/>
      <family val="2"/>
    </font>
    <font>
      <b/>
      <sz val="13"/>
      <color indexed="56"/>
      <name val="Arial"/>
      <family val="2"/>
    </font>
    <font>
      <b/>
      <sz val="11"/>
      <color indexed="56"/>
      <name val="Arial"/>
      <family val="2"/>
    </font>
    <font>
      <b/>
      <sz val="10"/>
      <color indexed="8"/>
      <name val="Arial"/>
      <family val="2"/>
    </font>
    <font>
      <b/>
      <sz val="10"/>
      <color indexed="63"/>
      <name val="Arial"/>
      <family val="2"/>
    </font>
    <font>
      <i/>
      <sz val="10"/>
      <color indexed="23"/>
      <name val="Arial"/>
      <family val="2"/>
    </font>
    <font>
      <sz val="10"/>
      <color indexed="62"/>
      <name val="Arial"/>
      <family val="2"/>
    </font>
    <font>
      <sz val="10"/>
      <color indexed="17"/>
      <name val="Arial"/>
      <family val="2"/>
    </font>
    <font>
      <b/>
      <i/>
      <sz val="10"/>
      <name val="Arial"/>
      <family val="2"/>
    </font>
    <font>
      <b/>
      <i/>
      <sz val="12"/>
      <name val="ＭＳ Ｐゴシック"/>
      <family val="3"/>
      <charset val="128"/>
    </font>
    <font>
      <b/>
      <sz val="16"/>
      <name val="ＭＳ Ｐゴシック"/>
      <family val="3"/>
      <charset val="128"/>
    </font>
    <font>
      <sz val="14"/>
      <name val="ＭＳ Ｐゴシック"/>
      <family val="3"/>
      <charset val="128"/>
    </font>
    <font>
      <b/>
      <sz val="11"/>
      <name val="ＭＳ Ｐゴシック"/>
      <family val="3"/>
      <charset val="128"/>
    </font>
    <font>
      <sz val="11"/>
      <color indexed="9"/>
      <name val="ＭＳ Ｐゴシック"/>
      <family val="3"/>
      <charset val="128"/>
    </font>
    <font>
      <sz val="10"/>
      <name val="ＭＳ ゴシック"/>
      <family val="3"/>
      <charset val="128"/>
    </font>
    <font>
      <sz val="10.5"/>
      <name val="ＭＳ 明朝"/>
      <family val="1"/>
      <charset val="128"/>
    </font>
    <font>
      <sz val="11"/>
      <name val="ＭＳ 明朝"/>
      <family val="1"/>
      <charset val="128"/>
    </font>
    <font>
      <sz val="12"/>
      <name val="ＭＳ 明朝"/>
      <family val="1"/>
      <charset val="128"/>
    </font>
    <font>
      <b/>
      <sz val="10.5"/>
      <name val="ＭＳ 明朝"/>
      <family val="1"/>
      <charset val="128"/>
    </font>
    <font>
      <sz val="10.5"/>
      <color theme="0"/>
      <name val="ＭＳ 明朝"/>
      <family val="1"/>
      <charset val="128"/>
    </font>
    <font>
      <b/>
      <sz val="12"/>
      <name val="ＭＳ Ｐ明朝"/>
      <family val="1"/>
      <charset val="128"/>
    </font>
    <font>
      <sz val="14"/>
      <name val="ＭＳ 明朝"/>
      <family val="1"/>
      <charset val="128"/>
    </font>
    <font>
      <sz val="11"/>
      <color theme="0"/>
      <name val="ＭＳ Ｐゴシック"/>
      <family val="3"/>
      <charset val="128"/>
    </font>
    <font>
      <sz val="10"/>
      <name val="ＭＳ 明朝"/>
      <family val="1"/>
      <charset val="128"/>
    </font>
    <font>
      <sz val="6"/>
      <name val="ＭＳ Ｐゴシック"/>
      <family val="2"/>
      <charset val="128"/>
      <scheme val="minor"/>
    </font>
    <font>
      <sz val="10.5"/>
      <name val="ＭＳ Ｐゴシック"/>
      <family val="3"/>
      <charset val="128"/>
    </font>
    <font>
      <sz val="10"/>
      <color theme="1"/>
      <name val="ＭＳ 明朝"/>
      <family val="1"/>
      <charset val="128"/>
    </font>
    <font>
      <sz val="12"/>
      <color theme="1"/>
      <name val="ＭＳ 明朝"/>
      <family val="1"/>
      <charset val="128"/>
    </font>
    <font>
      <sz val="14"/>
      <color theme="0"/>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Arial"/>
      <family val="2"/>
    </font>
    <font>
      <sz val="10.5"/>
      <color theme="1"/>
      <name val="ＭＳ 明朝"/>
      <family val="1"/>
      <charset val="128"/>
    </font>
    <font>
      <sz val="72"/>
      <name val="ＭＳ Ｐゴシック"/>
      <family val="3"/>
      <charset val="128"/>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b/>
      <u/>
      <sz val="12"/>
      <color rgb="FF0000FF"/>
      <name val="ＭＳ 明朝"/>
      <family val="1"/>
      <charset val="128"/>
    </font>
    <font>
      <sz val="16"/>
      <name val="ＭＳ 明朝"/>
      <family val="1"/>
      <charset val="128"/>
    </font>
    <font>
      <sz val="11"/>
      <color theme="1"/>
      <name val="ＭＳ 明朝"/>
      <family val="1"/>
      <charset val="128"/>
    </font>
    <font>
      <sz val="9"/>
      <name val="ＭＳ 明朝"/>
      <family val="1"/>
      <charset val="128"/>
    </font>
    <font>
      <sz val="12"/>
      <color rgb="FFFFFF00"/>
      <name val="UD デジタル 教科書体 NK-B"/>
      <family val="1"/>
      <charset val="128"/>
    </font>
    <font>
      <sz val="16"/>
      <color rgb="FFFFFF00"/>
      <name val="UD デジタル 教科書体 NK-B"/>
      <family val="1"/>
      <charset val="128"/>
    </font>
    <font>
      <b/>
      <sz val="10.5"/>
      <name val="ＭＳ Ｐゴシック"/>
      <family val="3"/>
      <charset val="128"/>
    </font>
    <font>
      <u/>
      <sz val="10"/>
      <color theme="1"/>
      <name val="ＭＳ 明朝"/>
      <family val="1"/>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46"/>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3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double">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medium">
        <color indexed="64"/>
      </left>
      <right style="double">
        <color indexed="64"/>
      </right>
      <top/>
      <bottom style="hair">
        <color indexed="64"/>
      </bottom>
      <diagonal/>
    </border>
    <border>
      <left style="double">
        <color indexed="64"/>
      </left>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right style="hair">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top style="double">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theme="0" tint="-0.249977111117893"/>
      </right>
      <top style="thin">
        <color indexed="64"/>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style="thin">
        <color theme="0" tint="-0.24994659260841701"/>
      </top>
      <bottom style="thin">
        <color indexed="64"/>
      </bottom>
      <diagonal/>
    </border>
  </borders>
  <cellStyleXfs count="66">
    <xf numFmtId="0" fontId="0" fillId="0" borderId="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9" fontId="8" fillId="0" borderId="0" applyFont="0" applyFill="0" applyBorder="0" applyAlignment="0" applyProtection="0">
      <alignment vertical="center"/>
    </xf>
    <xf numFmtId="9" fontId="7" fillId="0" borderId="0" applyFont="0" applyFill="0" applyBorder="0" applyAlignment="0" applyProtection="0">
      <alignment vertical="center"/>
    </xf>
    <xf numFmtId="0" fontId="7"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3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8" fillId="0" borderId="0" applyFont="0" applyFill="0" applyBorder="0" applyAlignment="0" applyProtection="0">
      <alignment vertical="center"/>
    </xf>
    <xf numFmtId="38" fontId="10" fillId="0" borderId="0" applyFont="0" applyFill="0" applyBorder="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6" fontId="8" fillId="0" borderId="0" applyFont="0" applyFill="0" applyBorder="0" applyAlignment="0" applyProtection="0">
      <alignment vertical="center"/>
    </xf>
    <xf numFmtId="6" fontId="10" fillId="0" borderId="0" applyFont="0" applyFill="0" applyBorder="0" applyAlignment="0" applyProtection="0">
      <alignment vertical="center"/>
    </xf>
    <xf numFmtId="0" fontId="43" fillId="7" borderId="4" applyNumberFormat="0" applyAlignment="0" applyProtection="0">
      <alignment vertical="center"/>
    </xf>
    <xf numFmtId="0" fontId="28" fillId="0" borderId="0">
      <alignment vertical="center"/>
    </xf>
    <xf numFmtId="0" fontId="10" fillId="0" borderId="0">
      <alignment vertical="center"/>
    </xf>
    <xf numFmtId="0" fontId="28" fillId="0" borderId="0">
      <alignment vertical="center"/>
    </xf>
    <xf numFmtId="0" fontId="10" fillId="0" borderId="0"/>
    <xf numFmtId="0" fontId="10" fillId="0" borderId="0">
      <alignment vertical="center"/>
    </xf>
    <xf numFmtId="0" fontId="44" fillId="4" borderId="0" applyNumberFormat="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38" fontId="10" fillId="0" borderId="0" applyFont="0" applyFill="0" applyBorder="0" applyAlignment="0" applyProtection="0">
      <alignment vertical="center"/>
    </xf>
    <xf numFmtId="0" fontId="10" fillId="0" borderId="0"/>
    <xf numFmtId="0" fontId="19" fillId="0" borderId="0"/>
    <xf numFmtId="0" fontId="6" fillId="0" borderId="0">
      <alignment vertical="center"/>
    </xf>
    <xf numFmtId="0" fontId="5" fillId="0" borderId="0">
      <alignment vertical="center"/>
    </xf>
    <xf numFmtId="0" fontId="10" fillId="0" borderId="0"/>
    <xf numFmtId="0" fontId="73" fillId="0" borderId="0">
      <alignment vertical="center"/>
    </xf>
    <xf numFmtId="0" fontId="4" fillId="0" borderId="0">
      <alignment vertical="center"/>
    </xf>
    <xf numFmtId="0" fontId="73" fillId="0" borderId="0">
      <alignment vertical="center"/>
    </xf>
  </cellStyleXfs>
  <cellXfs count="1339">
    <xf numFmtId="0" fontId="0" fillId="0" borderId="0" xfId="0">
      <alignment vertical="center"/>
    </xf>
    <xf numFmtId="38" fontId="11" fillId="0" borderId="0" xfId="35" applyFont="1">
      <alignment vertical="center"/>
    </xf>
    <xf numFmtId="38" fontId="11" fillId="0" borderId="0" xfId="35" applyFont="1" applyAlignment="1">
      <alignment horizontal="center" vertical="center"/>
    </xf>
    <xf numFmtId="38" fontId="11" fillId="0" borderId="0" xfId="35" applyFont="1" applyFill="1">
      <alignment vertical="center"/>
    </xf>
    <xf numFmtId="38" fontId="11" fillId="0" borderId="0" xfId="35" applyFont="1" applyAlignment="1">
      <alignment horizontal="right" vertical="center"/>
    </xf>
    <xf numFmtId="38" fontId="11" fillId="0" borderId="10" xfId="35" applyFont="1" applyBorder="1" applyAlignment="1">
      <alignment horizontal="center" vertical="center"/>
    </xf>
    <xf numFmtId="38" fontId="11" fillId="0" borderId="11" xfId="35" applyFont="1" applyBorder="1" applyAlignment="1">
      <alignment horizontal="center" vertical="center"/>
    </xf>
    <xf numFmtId="38" fontId="11" fillId="0" borderId="12" xfId="35" applyFont="1" applyBorder="1" applyAlignment="1">
      <alignment horizontal="center" vertical="center"/>
    </xf>
    <xf numFmtId="38" fontId="11" fillId="0" borderId="11" xfId="35" applyFont="1" applyBorder="1" applyAlignment="1">
      <alignment horizontal="center" vertical="center" wrapText="1"/>
    </xf>
    <xf numFmtId="38" fontId="11" fillId="0" borderId="10" xfId="35" applyFont="1" applyBorder="1" applyAlignment="1">
      <alignment horizontal="center" vertical="center" wrapText="1"/>
    </xf>
    <xf numFmtId="38" fontId="11" fillId="0" borderId="13" xfId="35" applyFont="1" applyBorder="1" applyAlignment="1">
      <alignment horizontal="center" vertical="center" wrapText="1"/>
    </xf>
    <xf numFmtId="38" fontId="11" fillId="0" borderId="14" xfId="35" applyFont="1" applyBorder="1" applyAlignment="1">
      <alignment horizontal="center" vertical="center" wrapText="1"/>
    </xf>
    <xf numFmtId="38" fontId="11" fillId="0" borderId="15" xfId="35" applyFont="1" applyBorder="1" applyAlignment="1">
      <alignment horizontal="center" vertical="center" wrapText="1"/>
    </xf>
    <xf numFmtId="38" fontId="12" fillId="0" borderId="10" xfId="35" applyFont="1" applyBorder="1" applyAlignment="1">
      <alignment horizontal="center" vertical="center" wrapText="1"/>
    </xf>
    <xf numFmtId="38" fontId="12" fillId="0" borderId="11" xfId="35" applyFont="1" applyBorder="1" applyAlignment="1">
      <alignment horizontal="center" vertical="center" wrapText="1"/>
    </xf>
    <xf numFmtId="38" fontId="11" fillId="24" borderId="11" xfId="35" applyFont="1" applyFill="1" applyBorder="1" applyAlignment="1">
      <alignment horizontal="center" vertical="center" wrapText="1"/>
    </xf>
    <xf numFmtId="38" fontId="12" fillId="25" borderId="11" xfId="35" applyFont="1" applyFill="1" applyBorder="1" applyAlignment="1">
      <alignment horizontal="center" vertical="center" wrapText="1"/>
    </xf>
    <xf numFmtId="38" fontId="12" fillId="25" borderId="16" xfId="35" applyFont="1" applyFill="1" applyBorder="1" applyAlignment="1">
      <alignment horizontal="center" vertical="center" wrapText="1"/>
    </xf>
    <xf numFmtId="38" fontId="11" fillId="26" borderId="14" xfId="35" applyFont="1" applyFill="1" applyBorder="1" applyAlignment="1">
      <alignment horizontal="center" vertical="center" wrapText="1"/>
    </xf>
    <xf numFmtId="38" fontId="11" fillId="27" borderId="14" xfId="35" applyFont="1" applyFill="1" applyBorder="1" applyAlignment="1">
      <alignment horizontal="center" vertical="center" wrapText="1"/>
    </xf>
    <xf numFmtId="38" fontId="11" fillId="27" borderId="17" xfId="35" applyFont="1" applyFill="1" applyBorder="1" applyAlignment="1">
      <alignment horizontal="center" vertical="center" wrapText="1"/>
    </xf>
    <xf numFmtId="38" fontId="11" fillId="28" borderId="11" xfId="35" applyFont="1" applyFill="1" applyBorder="1" applyAlignment="1">
      <alignment horizontal="center" vertical="center" wrapText="1"/>
    </xf>
    <xf numFmtId="38" fontId="11" fillId="0" borderId="16" xfId="35" applyFont="1" applyBorder="1" applyAlignment="1">
      <alignment horizontal="center" vertical="center" wrapText="1"/>
    </xf>
    <xf numFmtId="38" fontId="12" fillId="0" borderId="15" xfId="35" applyFont="1" applyBorder="1" applyAlignment="1">
      <alignment horizontal="center" vertical="center" wrapText="1"/>
    </xf>
    <xf numFmtId="38" fontId="12" fillId="0" borderId="16" xfId="35" applyFont="1" applyBorder="1" applyAlignment="1">
      <alignment horizontal="center" vertical="center" wrapText="1"/>
    </xf>
    <xf numFmtId="38" fontId="12" fillId="0" borderId="14" xfId="35" applyFont="1" applyBorder="1" applyAlignment="1">
      <alignment horizontal="center" vertical="center" wrapText="1"/>
    </xf>
    <xf numFmtId="38" fontId="12" fillId="28" borderId="13" xfId="35" applyFont="1" applyFill="1" applyBorder="1" applyAlignment="1">
      <alignment horizontal="center" vertical="center" wrapText="1"/>
    </xf>
    <xf numFmtId="38" fontId="10" fillId="0" borderId="15" xfId="35" applyFont="1" applyBorder="1" applyAlignment="1">
      <alignment horizontal="center" vertical="center" wrapText="1"/>
    </xf>
    <xf numFmtId="38" fontId="11" fillId="0" borderId="10" xfId="35" applyFont="1" applyBorder="1">
      <alignment vertical="center"/>
    </xf>
    <xf numFmtId="38" fontId="11" fillId="0" borderId="0" xfId="35" applyFont="1" applyBorder="1">
      <alignment vertical="center"/>
    </xf>
    <xf numFmtId="38" fontId="11" fillId="0" borderId="0" xfId="35" applyFont="1" applyBorder="1" applyAlignment="1">
      <alignment horizontal="center" vertical="center"/>
    </xf>
    <xf numFmtId="38" fontId="11" fillId="0" borderId="11" xfId="35" applyFont="1" applyFill="1" applyBorder="1" applyAlignment="1">
      <alignment horizontal="center" vertical="center" wrapText="1"/>
    </xf>
    <xf numFmtId="38" fontId="11" fillId="0" borderId="11" xfId="35" applyFont="1" applyFill="1" applyBorder="1" applyAlignment="1">
      <alignment vertical="center" wrapText="1"/>
    </xf>
    <xf numFmtId="38" fontId="11" fillId="0" borderId="11" xfId="35" applyFont="1" applyBorder="1" applyAlignment="1">
      <alignment vertical="center" wrapText="1"/>
    </xf>
    <xf numFmtId="38" fontId="11" fillId="0" borderId="0" xfId="35" applyFont="1" applyBorder="1" applyAlignment="1">
      <alignment vertical="center" wrapText="1"/>
    </xf>
    <xf numFmtId="38" fontId="11" fillId="0" borderId="18" xfId="35" applyFont="1" applyBorder="1">
      <alignment vertical="center"/>
    </xf>
    <xf numFmtId="38" fontId="11" fillId="0" borderId="19" xfId="35" applyFont="1" applyBorder="1">
      <alignment vertical="center"/>
    </xf>
    <xf numFmtId="38" fontId="11" fillId="0" borderId="20" xfId="35" applyFont="1" applyBorder="1" applyAlignment="1">
      <alignment horizontal="center" vertical="center" wrapText="1"/>
    </xf>
    <xf numFmtId="38" fontId="11" fillId="0" borderId="21" xfId="35" applyFont="1" applyBorder="1" applyAlignment="1">
      <alignment horizontal="center" vertical="center" wrapText="1"/>
    </xf>
    <xf numFmtId="38" fontId="11" fillId="0" borderId="0" xfId="35" applyFont="1" applyBorder="1" applyAlignment="1">
      <alignment horizontal="center" vertical="center" wrapText="1"/>
    </xf>
    <xf numFmtId="38" fontId="11" fillId="0" borderId="22" xfId="35" applyFont="1" applyBorder="1" applyAlignment="1">
      <alignment horizontal="center" vertical="center" wrapText="1"/>
    </xf>
    <xf numFmtId="38" fontId="11" fillId="0" borderId="23" xfId="35" applyFont="1" applyBorder="1" applyAlignment="1">
      <alignment vertical="center" wrapText="1"/>
    </xf>
    <xf numFmtId="38" fontId="11" fillId="0" borderId="21" xfId="35" applyFont="1" applyFill="1" applyBorder="1" applyAlignment="1">
      <alignment vertical="center" wrapText="1"/>
    </xf>
    <xf numFmtId="38" fontId="11" fillId="0" borderId="20" xfId="35" applyFont="1" applyBorder="1" applyAlignment="1">
      <alignment vertical="center" wrapText="1"/>
    </xf>
    <xf numFmtId="38" fontId="11" fillId="24" borderId="20" xfId="35" applyFont="1" applyFill="1" applyBorder="1" applyAlignment="1">
      <alignment vertical="center" wrapText="1"/>
    </xf>
    <xf numFmtId="38" fontId="11" fillId="25" borderId="20" xfId="35" applyFont="1" applyFill="1" applyBorder="1" applyAlignment="1">
      <alignment vertical="center" wrapText="1"/>
    </xf>
    <xf numFmtId="38" fontId="11" fillId="25" borderId="24" xfId="35" applyFont="1" applyFill="1" applyBorder="1" applyAlignment="1">
      <alignment vertical="center" wrapText="1"/>
    </xf>
    <xf numFmtId="38" fontId="11" fillId="0" borderId="22" xfId="35" applyFont="1" applyBorder="1" applyAlignment="1">
      <alignment vertical="center" wrapText="1"/>
    </xf>
    <xf numFmtId="38" fontId="11" fillId="26" borderId="22" xfId="35" applyFont="1" applyFill="1" applyBorder="1" applyAlignment="1">
      <alignment horizontal="center" vertical="center" wrapText="1"/>
    </xf>
    <xf numFmtId="38" fontId="11" fillId="27" borderId="22" xfId="35" applyFont="1" applyFill="1" applyBorder="1" applyAlignment="1">
      <alignment horizontal="center" vertical="center" wrapText="1"/>
    </xf>
    <xf numFmtId="38" fontId="11" fillId="27" borderId="25" xfId="35" applyFont="1" applyFill="1" applyBorder="1" applyAlignment="1">
      <alignment horizontal="center" vertical="center" wrapText="1"/>
    </xf>
    <xf numFmtId="38" fontId="11" fillId="28" borderId="20" xfId="35" applyFont="1" applyFill="1" applyBorder="1" applyAlignment="1">
      <alignment vertical="center" wrapText="1"/>
    </xf>
    <xf numFmtId="38" fontId="11" fillId="0" borderId="24" xfId="35" applyFont="1" applyBorder="1" applyAlignment="1">
      <alignment vertical="center" wrapText="1"/>
    </xf>
    <xf numFmtId="38" fontId="12" fillId="0" borderId="26" xfId="35" applyFont="1" applyBorder="1" applyAlignment="1">
      <alignment vertical="center" wrapText="1"/>
    </xf>
    <xf numFmtId="38" fontId="12" fillId="0" borderId="27" xfId="35" applyFont="1" applyBorder="1" applyAlignment="1">
      <alignment vertical="center" wrapText="1"/>
    </xf>
    <xf numFmtId="38" fontId="12" fillId="0" borderId="28" xfId="35" applyFont="1" applyBorder="1" applyAlignment="1">
      <alignment vertical="center" wrapText="1"/>
    </xf>
    <xf numFmtId="38" fontId="12" fillId="0" borderId="22" xfId="35" applyFont="1" applyBorder="1" applyAlignment="1">
      <alignment vertical="center" wrapText="1"/>
    </xf>
    <xf numFmtId="38" fontId="12" fillId="28" borderId="0" xfId="35" applyFont="1" applyFill="1" applyBorder="1" applyAlignment="1">
      <alignment vertical="center" wrapText="1"/>
    </xf>
    <xf numFmtId="38" fontId="10" fillId="0" borderId="23" xfId="35" applyFont="1" applyBorder="1">
      <alignment vertical="center"/>
    </xf>
    <xf numFmtId="38" fontId="11" fillId="0" borderId="27" xfId="35" applyFont="1" applyBorder="1" applyAlignment="1">
      <alignment horizontal="center" vertical="center" wrapText="1"/>
    </xf>
    <xf numFmtId="38" fontId="11" fillId="0" borderId="20" xfId="35" applyFont="1" applyFill="1" applyBorder="1" applyAlignment="1">
      <alignment horizontal="center" vertical="center" wrapText="1"/>
    </xf>
    <xf numFmtId="38" fontId="11" fillId="0" borderId="11" xfId="35" applyFont="1" applyBorder="1">
      <alignment vertical="center"/>
    </xf>
    <xf numFmtId="38" fontId="11" fillId="0" borderId="13" xfId="35" applyFont="1" applyBorder="1">
      <alignment vertical="center"/>
    </xf>
    <xf numFmtId="38" fontId="11" fillId="0" borderId="14" xfId="35" applyFont="1" applyBorder="1">
      <alignment vertical="center"/>
    </xf>
    <xf numFmtId="38" fontId="11" fillId="0" borderId="15" xfId="35" applyFont="1" applyBorder="1">
      <alignment vertical="center"/>
    </xf>
    <xf numFmtId="38" fontId="11" fillId="0" borderId="10" xfId="35" applyFont="1" applyFill="1" applyBorder="1">
      <alignment vertical="center"/>
    </xf>
    <xf numFmtId="38" fontId="11" fillId="24" borderId="11" xfId="35" applyFont="1" applyFill="1" applyBorder="1">
      <alignment vertical="center"/>
    </xf>
    <xf numFmtId="38" fontId="11" fillId="25" borderId="11" xfId="35" applyFont="1" applyFill="1" applyBorder="1">
      <alignment vertical="center"/>
    </xf>
    <xf numFmtId="38" fontId="11" fillId="25" borderId="16" xfId="35" applyFont="1" applyFill="1" applyBorder="1">
      <alignment vertical="center"/>
    </xf>
    <xf numFmtId="9" fontId="11" fillId="26" borderId="14" xfId="35" applyNumberFormat="1" applyFont="1" applyFill="1" applyBorder="1">
      <alignment vertical="center"/>
    </xf>
    <xf numFmtId="38" fontId="11" fillId="27" borderId="14" xfId="35" applyFont="1" applyFill="1" applyBorder="1">
      <alignment vertical="center"/>
    </xf>
    <xf numFmtId="38" fontId="11" fillId="27" borderId="17" xfId="35" applyFont="1" applyFill="1" applyBorder="1">
      <alignment vertical="center"/>
    </xf>
    <xf numFmtId="38" fontId="11" fillId="28" borderId="11" xfId="35" applyFont="1" applyFill="1" applyBorder="1">
      <alignment vertical="center"/>
    </xf>
    <xf numFmtId="38" fontId="11" fillId="0" borderId="16" xfId="35" applyFont="1" applyBorder="1">
      <alignment vertical="center"/>
    </xf>
    <xf numFmtId="38" fontId="11" fillId="28" borderId="13" xfId="35" applyFont="1" applyFill="1" applyBorder="1">
      <alignment vertical="center"/>
    </xf>
    <xf numFmtId="38" fontId="13" fillId="0" borderId="15" xfId="35" applyFont="1" applyBorder="1" applyAlignment="1">
      <alignment horizontal="center" vertical="center"/>
    </xf>
    <xf numFmtId="38" fontId="11" fillId="0" borderId="11" xfId="35" applyFont="1" applyFill="1" applyBorder="1">
      <alignment vertical="center"/>
    </xf>
    <xf numFmtId="38" fontId="11" fillId="0" borderId="27" xfId="35" applyFont="1" applyBorder="1">
      <alignment vertical="center"/>
    </xf>
    <xf numFmtId="38" fontId="11" fillId="0" borderId="29" xfId="35" applyFont="1" applyBorder="1">
      <alignment vertical="center"/>
    </xf>
    <xf numFmtId="38" fontId="11" fillId="0" borderId="30" xfId="35" applyFont="1" applyBorder="1">
      <alignment vertical="center"/>
    </xf>
    <xf numFmtId="38" fontId="11" fillId="0" borderId="26" xfId="35" applyFont="1" applyBorder="1">
      <alignment vertical="center"/>
    </xf>
    <xf numFmtId="38" fontId="11" fillId="0" borderId="19" xfId="35" applyFont="1" applyFill="1" applyBorder="1">
      <alignment vertical="center"/>
    </xf>
    <xf numFmtId="38" fontId="11" fillId="24" borderId="27" xfId="35" applyFont="1" applyFill="1" applyBorder="1">
      <alignment vertical="center"/>
    </xf>
    <xf numFmtId="38" fontId="11" fillId="25" borderId="27" xfId="35" applyFont="1" applyFill="1" applyBorder="1">
      <alignment vertical="center"/>
    </xf>
    <xf numFmtId="38" fontId="11" fillId="25" borderId="28" xfId="35" applyFont="1" applyFill="1" applyBorder="1">
      <alignment vertical="center"/>
    </xf>
    <xf numFmtId="9" fontId="11" fillId="26" borderId="30" xfId="35" applyNumberFormat="1" applyFont="1" applyFill="1" applyBorder="1">
      <alignment vertical="center"/>
    </xf>
    <xf numFmtId="38" fontId="11" fillId="27" borderId="30" xfId="35" applyFont="1" applyFill="1" applyBorder="1">
      <alignment vertical="center"/>
    </xf>
    <xf numFmtId="38" fontId="11" fillId="27" borderId="31" xfId="35" applyFont="1" applyFill="1" applyBorder="1">
      <alignment vertical="center"/>
    </xf>
    <xf numFmtId="38" fontId="11" fillId="28" borderId="27" xfId="35" applyFont="1" applyFill="1" applyBorder="1">
      <alignment vertical="center"/>
    </xf>
    <xf numFmtId="38" fontId="11" fillId="0" borderId="28" xfId="35" applyFont="1" applyBorder="1">
      <alignment vertical="center"/>
    </xf>
    <xf numFmtId="38" fontId="11" fillId="28" borderId="29" xfId="35" applyFont="1" applyFill="1" applyBorder="1">
      <alignment vertical="center"/>
    </xf>
    <xf numFmtId="38" fontId="11" fillId="0" borderId="26" xfId="35" applyFont="1" applyBorder="1" applyAlignment="1">
      <alignment horizontal="center" vertical="center"/>
    </xf>
    <xf numFmtId="38" fontId="11" fillId="0" borderId="27" xfId="35" applyFont="1" applyBorder="1" applyAlignment="1">
      <alignment horizontal="center" vertical="center"/>
    </xf>
    <xf numFmtId="38" fontId="11" fillId="0" borderId="27" xfId="35" applyFont="1" applyFill="1" applyBorder="1">
      <alignment vertical="center"/>
    </xf>
    <xf numFmtId="38" fontId="11" fillId="0" borderId="32" xfId="35" applyFont="1" applyBorder="1">
      <alignment vertical="center"/>
    </xf>
    <xf numFmtId="38" fontId="11" fillId="0" borderId="33" xfId="35" applyFont="1" applyBorder="1">
      <alignment vertical="center"/>
    </xf>
    <xf numFmtId="38" fontId="11" fillId="0" borderId="34" xfId="35" applyFont="1" applyBorder="1">
      <alignment vertical="center"/>
    </xf>
    <xf numFmtId="38" fontId="11" fillId="0" borderId="35" xfId="35" applyFont="1" applyBorder="1">
      <alignment vertical="center"/>
    </xf>
    <xf numFmtId="38" fontId="11" fillId="0" borderId="36" xfId="35" applyFont="1" applyBorder="1">
      <alignment vertical="center"/>
    </xf>
    <xf numFmtId="38" fontId="11" fillId="0" borderId="33" xfId="35" applyFont="1" applyFill="1" applyBorder="1">
      <alignment vertical="center"/>
    </xf>
    <xf numFmtId="38" fontId="11" fillId="24" borderId="32" xfId="35" applyFont="1" applyFill="1" applyBorder="1">
      <alignment vertical="center"/>
    </xf>
    <xf numFmtId="38" fontId="11" fillId="25" borderId="32" xfId="35" applyFont="1" applyFill="1" applyBorder="1">
      <alignment vertical="center"/>
    </xf>
    <xf numFmtId="38" fontId="11" fillId="25" borderId="37" xfId="35" applyFont="1" applyFill="1" applyBorder="1">
      <alignment vertical="center"/>
    </xf>
    <xf numFmtId="9" fontId="11" fillId="26" borderId="35" xfId="28" applyFont="1" applyFill="1" applyBorder="1">
      <alignment vertical="center"/>
    </xf>
    <xf numFmtId="38" fontId="11" fillId="27" borderId="35" xfId="35" applyFont="1" applyFill="1" applyBorder="1">
      <alignment vertical="center"/>
    </xf>
    <xf numFmtId="38" fontId="11" fillId="27" borderId="38" xfId="35" applyFont="1" applyFill="1" applyBorder="1">
      <alignment vertical="center"/>
    </xf>
    <xf numFmtId="38" fontId="11" fillId="28" borderId="32" xfId="35" applyFont="1" applyFill="1" applyBorder="1">
      <alignment vertical="center"/>
    </xf>
    <xf numFmtId="38" fontId="11" fillId="0" borderId="37" xfId="35" applyFont="1" applyBorder="1">
      <alignment vertical="center"/>
    </xf>
    <xf numFmtId="38" fontId="11" fillId="28" borderId="34" xfId="35" applyFont="1" applyFill="1" applyBorder="1">
      <alignment vertical="center"/>
    </xf>
    <xf numFmtId="38" fontId="13" fillId="0" borderId="36" xfId="35" applyFont="1" applyBorder="1" applyAlignment="1">
      <alignment horizontal="center" vertical="center"/>
    </xf>
    <xf numFmtId="9" fontId="11" fillId="0" borderId="0" xfId="35" applyNumberFormat="1" applyFont="1" applyBorder="1">
      <alignment vertical="center"/>
    </xf>
    <xf numFmtId="3" fontId="11" fillId="0" borderId="0" xfId="35" applyNumberFormat="1" applyFont="1" applyBorder="1">
      <alignment vertical="center"/>
    </xf>
    <xf numFmtId="38" fontId="11" fillId="0" borderId="32" xfId="35" applyFont="1" applyBorder="1" applyAlignment="1">
      <alignment horizontal="center" vertical="center"/>
    </xf>
    <xf numFmtId="38" fontId="11" fillId="0" borderId="32" xfId="35" applyFont="1" applyFill="1" applyBorder="1">
      <alignment vertical="center"/>
    </xf>
    <xf numFmtId="38" fontId="11" fillId="0" borderId="39" xfId="35" applyFont="1" applyFill="1" applyBorder="1">
      <alignment vertical="center"/>
    </xf>
    <xf numFmtId="38" fontId="11" fillId="0" borderId="39" xfId="35" applyFont="1" applyBorder="1">
      <alignment vertical="center"/>
    </xf>
    <xf numFmtId="38" fontId="11" fillId="0" borderId="40" xfId="35" applyFont="1" applyBorder="1">
      <alignment vertical="center"/>
    </xf>
    <xf numFmtId="38" fontId="11" fillId="0" borderId="41" xfId="35" applyFont="1" applyBorder="1">
      <alignment vertical="center"/>
    </xf>
    <xf numFmtId="38" fontId="11" fillId="0" borderId="42" xfId="35" applyFont="1" applyBorder="1">
      <alignment vertical="center"/>
    </xf>
    <xf numFmtId="38" fontId="11" fillId="0" borderId="43" xfId="35" applyFont="1" applyBorder="1">
      <alignment vertical="center"/>
    </xf>
    <xf numFmtId="38" fontId="11" fillId="24" borderId="39" xfId="35" applyFont="1" applyFill="1" applyBorder="1">
      <alignment vertical="center"/>
    </xf>
    <xf numFmtId="38" fontId="11" fillId="25" borderId="39" xfId="35" applyFont="1" applyFill="1" applyBorder="1">
      <alignment vertical="center"/>
    </xf>
    <xf numFmtId="38" fontId="11" fillId="25" borderId="44" xfId="35" applyFont="1" applyFill="1" applyBorder="1">
      <alignment vertical="center"/>
    </xf>
    <xf numFmtId="9" fontId="11" fillId="26" borderId="42" xfId="35" applyNumberFormat="1" applyFont="1" applyFill="1" applyBorder="1">
      <alignment vertical="center"/>
    </xf>
    <xf numFmtId="38" fontId="11" fillId="27" borderId="42" xfId="35" applyFont="1" applyFill="1" applyBorder="1">
      <alignment vertical="center"/>
    </xf>
    <xf numFmtId="38" fontId="11" fillId="27" borderId="45" xfId="35" applyFont="1" applyFill="1" applyBorder="1">
      <alignment vertical="center"/>
    </xf>
    <xf numFmtId="38" fontId="11" fillId="28" borderId="39" xfId="35" applyFont="1" applyFill="1" applyBorder="1">
      <alignment vertical="center"/>
    </xf>
    <xf numFmtId="38" fontId="11" fillId="28" borderId="41" xfId="35" applyFont="1" applyFill="1" applyBorder="1">
      <alignment vertical="center"/>
    </xf>
    <xf numFmtId="38" fontId="13" fillId="0" borderId="43" xfId="35" applyFont="1" applyBorder="1" applyAlignment="1">
      <alignment horizontal="center" vertical="center"/>
    </xf>
    <xf numFmtId="38" fontId="11" fillId="0" borderId="39" xfId="35" applyFont="1" applyBorder="1" applyAlignment="1">
      <alignment horizontal="center" vertical="center"/>
    </xf>
    <xf numFmtId="38" fontId="11" fillId="0" borderId="20" xfId="35" applyFont="1" applyBorder="1">
      <alignment vertical="center"/>
    </xf>
    <xf numFmtId="38" fontId="11" fillId="0" borderId="21" xfId="35" applyFont="1" applyBorder="1">
      <alignment vertical="center"/>
    </xf>
    <xf numFmtId="38" fontId="11" fillId="0" borderId="22" xfId="35" applyFont="1" applyBorder="1">
      <alignment vertical="center"/>
    </xf>
    <xf numFmtId="38" fontId="11" fillId="0" borderId="23" xfId="35" applyFont="1" applyBorder="1">
      <alignment vertical="center"/>
    </xf>
    <xf numFmtId="38" fontId="11" fillId="24" borderId="20" xfId="35" applyFont="1" applyFill="1" applyBorder="1">
      <alignment vertical="center"/>
    </xf>
    <xf numFmtId="38" fontId="11" fillId="25" borderId="20" xfId="35" applyFont="1" applyFill="1" applyBorder="1">
      <alignment vertical="center"/>
    </xf>
    <xf numFmtId="38" fontId="11" fillId="25" borderId="24" xfId="35" applyFont="1" applyFill="1" applyBorder="1">
      <alignment vertical="center"/>
    </xf>
    <xf numFmtId="9" fontId="11" fillId="26" borderId="22" xfId="35" applyNumberFormat="1" applyFont="1" applyFill="1" applyBorder="1">
      <alignment vertical="center"/>
    </xf>
    <xf numFmtId="38" fontId="11" fillId="27" borderId="22" xfId="35" applyFont="1" applyFill="1" applyBorder="1">
      <alignment vertical="center"/>
    </xf>
    <xf numFmtId="38" fontId="11" fillId="27" borderId="25" xfId="35" applyFont="1" applyFill="1" applyBorder="1">
      <alignment vertical="center"/>
    </xf>
    <xf numFmtId="38" fontId="11" fillId="28" borderId="20" xfId="35" applyFont="1" applyFill="1" applyBorder="1">
      <alignment vertical="center"/>
    </xf>
    <xf numFmtId="38" fontId="11" fillId="0" borderId="24" xfId="35" applyFont="1" applyBorder="1">
      <alignment vertical="center"/>
    </xf>
    <xf numFmtId="38" fontId="11" fillId="28" borderId="0" xfId="35" applyFont="1" applyFill="1" applyBorder="1">
      <alignment vertical="center"/>
    </xf>
    <xf numFmtId="38" fontId="13" fillId="0" borderId="23" xfId="35" applyFont="1" applyBorder="1" applyAlignment="1">
      <alignment horizontal="center" vertical="center"/>
    </xf>
    <xf numFmtId="38" fontId="11" fillId="0" borderId="20" xfId="35" applyFont="1" applyBorder="1" applyAlignment="1">
      <alignment horizontal="center" vertical="center"/>
    </xf>
    <xf numFmtId="38" fontId="11" fillId="0" borderId="20" xfId="35" applyFont="1" applyFill="1" applyBorder="1">
      <alignment vertical="center"/>
    </xf>
    <xf numFmtId="38" fontId="11" fillId="0" borderId="46" xfId="35" applyFont="1" applyBorder="1">
      <alignment vertical="center"/>
    </xf>
    <xf numFmtId="38" fontId="11" fillId="0" borderId="47" xfId="35" applyFont="1" applyBorder="1">
      <alignment vertical="center"/>
    </xf>
    <xf numFmtId="38" fontId="11" fillId="0" borderId="48" xfId="35" applyFont="1" applyBorder="1">
      <alignment vertical="center"/>
    </xf>
    <xf numFmtId="38" fontId="11" fillId="0" borderId="49" xfId="35" applyFont="1" applyBorder="1">
      <alignment vertical="center"/>
    </xf>
    <xf numFmtId="38" fontId="11" fillId="0" borderId="50" xfId="35" applyFont="1" applyBorder="1">
      <alignment vertical="center"/>
    </xf>
    <xf numFmtId="38" fontId="11" fillId="24" borderId="46" xfId="35" applyFont="1" applyFill="1" applyBorder="1">
      <alignment vertical="center"/>
    </xf>
    <xf numFmtId="38" fontId="11" fillId="25" borderId="46" xfId="35" applyFont="1" applyFill="1" applyBorder="1">
      <alignment vertical="center"/>
    </xf>
    <xf numFmtId="38" fontId="11" fillId="25" borderId="51" xfId="35" applyFont="1" applyFill="1" applyBorder="1">
      <alignment vertical="center"/>
    </xf>
    <xf numFmtId="9" fontId="11" fillId="26" borderId="49" xfId="35" applyNumberFormat="1" applyFont="1" applyFill="1" applyBorder="1">
      <alignment vertical="center"/>
    </xf>
    <xf numFmtId="38" fontId="11" fillId="27" borderId="49" xfId="35" applyFont="1" applyFill="1" applyBorder="1">
      <alignment vertical="center"/>
    </xf>
    <xf numFmtId="38" fontId="11" fillId="27" borderId="52" xfId="35" applyFont="1" applyFill="1" applyBorder="1">
      <alignment vertical="center"/>
    </xf>
    <xf numFmtId="38" fontId="11" fillId="28" borderId="46" xfId="35" applyFont="1" applyFill="1" applyBorder="1">
      <alignment vertical="center"/>
    </xf>
    <xf numFmtId="38" fontId="11" fillId="0" borderId="51" xfId="35" applyFont="1" applyBorder="1">
      <alignment vertical="center"/>
    </xf>
    <xf numFmtId="38" fontId="11" fillId="28" borderId="48" xfId="35" applyFont="1" applyFill="1" applyBorder="1">
      <alignment vertical="center"/>
    </xf>
    <xf numFmtId="38" fontId="13" fillId="0" borderId="50" xfId="35" applyFont="1" applyBorder="1" applyAlignment="1">
      <alignment horizontal="center" vertical="center"/>
    </xf>
    <xf numFmtId="38" fontId="11" fillId="0" borderId="46" xfId="35" applyFont="1" applyBorder="1" applyAlignment="1">
      <alignment horizontal="center" vertical="center"/>
    </xf>
    <xf numFmtId="38" fontId="11" fillId="0" borderId="46" xfId="35" applyFont="1" applyFill="1" applyBorder="1">
      <alignment vertical="center"/>
    </xf>
    <xf numFmtId="38" fontId="13" fillId="0" borderId="26" xfId="35" applyFont="1" applyBorder="1" applyAlignment="1">
      <alignment horizontal="center" vertical="center"/>
    </xf>
    <xf numFmtId="38" fontId="11" fillId="0" borderId="44" xfId="35" applyFont="1" applyBorder="1">
      <alignment vertical="center"/>
    </xf>
    <xf numFmtId="38" fontId="11" fillId="29" borderId="39" xfId="35" applyFont="1" applyFill="1" applyBorder="1" applyAlignment="1">
      <alignment horizontal="center" vertical="center"/>
    </xf>
    <xf numFmtId="38" fontId="11" fillId="29" borderId="39" xfId="35" applyFont="1" applyFill="1" applyBorder="1">
      <alignment vertical="center"/>
    </xf>
    <xf numFmtId="38" fontId="11" fillId="0" borderId="41" xfId="35" applyFont="1" applyFill="1" applyBorder="1">
      <alignment vertical="center"/>
    </xf>
    <xf numFmtId="38" fontId="11" fillId="0" borderId="53" xfId="35" applyFont="1" applyFill="1" applyBorder="1">
      <alignment vertical="center"/>
    </xf>
    <xf numFmtId="38" fontId="11" fillId="24" borderId="20" xfId="35" applyFont="1" applyFill="1" applyBorder="1" applyAlignment="1">
      <alignment horizontal="center" vertical="center"/>
    </xf>
    <xf numFmtId="38" fontId="11" fillId="24" borderId="39" xfId="35" applyFont="1" applyFill="1" applyBorder="1" applyAlignment="1">
      <alignment horizontal="center" vertical="center"/>
    </xf>
    <xf numFmtId="38" fontId="11" fillId="0" borderId="54" xfId="35" applyFont="1" applyBorder="1">
      <alignment vertical="center"/>
    </xf>
    <xf numFmtId="38" fontId="11" fillId="0" borderId="55" xfId="35" applyFont="1" applyBorder="1">
      <alignment vertical="center"/>
    </xf>
    <xf numFmtId="38" fontId="11" fillId="0" borderId="56" xfId="35" applyFont="1" applyBorder="1">
      <alignment vertical="center"/>
    </xf>
    <xf numFmtId="38" fontId="11" fillId="0" borderId="57" xfId="35" applyFont="1" applyBorder="1">
      <alignment vertical="center"/>
    </xf>
    <xf numFmtId="38" fontId="11" fillId="0" borderId="58" xfId="35" applyFont="1" applyBorder="1">
      <alignment vertical="center"/>
    </xf>
    <xf numFmtId="38" fontId="11" fillId="24" borderId="54" xfId="35" applyFont="1" applyFill="1" applyBorder="1">
      <alignment vertical="center"/>
    </xf>
    <xf numFmtId="38" fontId="11" fillId="25" borderId="54" xfId="35" applyFont="1" applyFill="1" applyBorder="1">
      <alignment vertical="center"/>
    </xf>
    <xf numFmtId="38" fontId="11" fillId="25" borderId="59" xfId="35" applyFont="1" applyFill="1" applyBorder="1">
      <alignment vertical="center"/>
    </xf>
    <xf numFmtId="9" fontId="11" fillId="26" borderId="57" xfId="35" applyNumberFormat="1" applyFont="1" applyFill="1" applyBorder="1">
      <alignment vertical="center"/>
    </xf>
    <xf numFmtId="38" fontId="11" fillId="27" borderId="57" xfId="35" applyFont="1" applyFill="1" applyBorder="1">
      <alignment vertical="center"/>
    </xf>
    <xf numFmtId="38" fontId="11" fillId="27" borderId="60" xfId="35" applyFont="1" applyFill="1" applyBorder="1">
      <alignment vertical="center"/>
    </xf>
    <xf numFmtId="38" fontId="11" fillId="28" borderId="54" xfId="35" applyFont="1" applyFill="1" applyBorder="1">
      <alignment vertical="center"/>
    </xf>
    <xf numFmtId="38" fontId="11" fillId="0" borderId="59" xfId="35" applyFont="1" applyBorder="1">
      <alignment vertical="center"/>
    </xf>
    <xf numFmtId="38" fontId="11" fillId="28" borderId="56" xfId="35" applyFont="1" applyFill="1" applyBorder="1">
      <alignment vertical="center"/>
    </xf>
    <xf numFmtId="38" fontId="13" fillId="0" borderId="58" xfId="35" applyFont="1" applyBorder="1" applyAlignment="1">
      <alignment horizontal="center" vertical="center"/>
    </xf>
    <xf numFmtId="38" fontId="11" fillId="0" borderId="61" xfId="35" applyFont="1" applyFill="1" applyBorder="1">
      <alignment vertical="center"/>
    </xf>
    <xf numFmtId="38" fontId="11" fillId="0" borderId="62" xfId="35" applyFont="1" applyBorder="1">
      <alignment vertical="center"/>
    </xf>
    <xf numFmtId="38" fontId="11" fillId="0" borderId="53" xfId="35" applyFont="1" applyBorder="1">
      <alignment vertical="center"/>
    </xf>
    <xf numFmtId="38" fontId="11" fillId="0" borderId="63" xfId="35" applyFont="1" applyBorder="1">
      <alignment vertical="center"/>
    </xf>
    <xf numFmtId="38" fontId="11" fillId="0" borderId="64" xfId="35" applyFont="1" applyBorder="1">
      <alignment vertical="center"/>
    </xf>
    <xf numFmtId="38" fontId="11" fillId="0" borderId="65" xfId="35" applyFont="1" applyBorder="1">
      <alignment vertical="center"/>
    </xf>
    <xf numFmtId="38" fontId="11" fillId="0" borderId="66" xfId="35" applyFont="1" applyBorder="1">
      <alignment vertical="center"/>
    </xf>
    <xf numFmtId="38" fontId="11" fillId="24" borderId="53" xfId="35" applyFont="1" applyFill="1" applyBorder="1">
      <alignment vertical="center"/>
    </xf>
    <xf numFmtId="38" fontId="11" fillId="25" borderId="53" xfId="35" applyFont="1" applyFill="1" applyBorder="1">
      <alignment vertical="center"/>
    </xf>
    <xf numFmtId="38" fontId="11" fillId="25" borderId="67" xfId="35" applyFont="1" applyFill="1" applyBorder="1">
      <alignment vertical="center"/>
    </xf>
    <xf numFmtId="9" fontId="11" fillId="26" borderId="65" xfId="35" applyNumberFormat="1" applyFont="1" applyFill="1" applyBorder="1">
      <alignment vertical="center"/>
    </xf>
    <xf numFmtId="38" fontId="11" fillId="27" borderId="65" xfId="35" applyFont="1" applyFill="1" applyBorder="1">
      <alignment vertical="center"/>
    </xf>
    <xf numFmtId="38" fontId="11" fillId="27" borderId="68" xfId="35" applyFont="1" applyFill="1" applyBorder="1">
      <alignment vertical="center"/>
    </xf>
    <xf numFmtId="38" fontId="11" fillId="28" borderId="53" xfId="35" applyFont="1" applyFill="1" applyBorder="1">
      <alignment vertical="center"/>
    </xf>
    <xf numFmtId="38" fontId="11" fillId="0" borderId="67" xfId="35" applyFont="1" applyBorder="1">
      <alignment vertical="center"/>
    </xf>
    <xf numFmtId="38" fontId="11" fillId="28" borderId="64" xfId="35" applyFont="1" applyFill="1" applyBorder="1">
      <alignment vertical="center"/>
    </xf>
    <xf numFmtId="38" fontId="13" fillId="0" borderId="66" xfId="35" applyFont="1" applyBorder="1" applyAlignment="1">
      <alignment horizontal="center" vertical="center"/>
    </xf>
    <xf numFmtId="38" fontId="11" fillId="0" borderId="69" xfId="35" applyFont="1" applyFill="1" applyBorder="1">
      <alignment vertical="center"/>
    </xf>
    <xf numFmtId="38" fontId="11" fillId="0" borderId="70" xfId="35" applyFont="1" applyFill="1" applyBorder="1">
      <alignment vertical="center"/>
    </xf>
    <xf numFmtId="38" fontId="11" fillId="0" borderId="20" xfId="35" applyFont="1" applyFill="1" applyBorder="1" applyAlignment="1">
      <alignment horizontal="center" vertical="center"/>
    </xf>
    <xf numFmtId="38" fontId="11" fillId="0" borderId="71" xfId="35" applyFont="1" applyFill="1" applyBorder="1">
      <alignment vertical="center"/>
    </xf>
    <xf numFmtId="38" fontId="11" fillId="0" borderId="54" xfId="35" applyFont="1" applyFill="1" applyBorder="1">
      <alignment vertical="center"/>
    </xf>
    <xf numFmtId="38" fontId="11" fillId="0" borderId="72" xfId="35" applyFont="1" applyBorder="1">
      <alignment vertical="center"/>
    </xf>
    <xf numFmtId="38" fontId="11" fillId="0" borderId="73" xfId="35" applyFont="1" applyBorder="1">
      <alignment vertical="center"/>
    </xf>
    <xf numFmtId="38" fontId="11" fillId="0" borderId="0" xfId="35" applyFont="1" applyBorder="1" applyAlignment="1">
      <alignment vertical="center" textRotation="255"/>
    </xf>
    <xf numFmtId="38" fontId="11" fillId="0" borderId="0" xfId="35" applyFont="1" applyFill="1" applyBorder="1">
      <alignment vertical="center"/>
    </xf>
    <xf numFmtId="38" fontId="11" fillId="0" borderId="0" xfId="35" applyFont="1" applyBorder="1" applyAlignment="1">
      <alignment horizontal="right" vertical="center"/>
    </xf>
    <xf numFmtId="38" fontId="11" fillId="25" borderId="74" xfId="35" applyFont="1" applyFill="1" applyBorder="1" applyAlignment="1">
      <alignment horizontal="center" vertical="center"/>
    </xf>
    <xf numFmtId="38" fontId="11" fillId="25" borderId="75" xfId="35" applyFont="1" applyFill="1" applyBorder="1">
      <alignment vertical="center"/>
    </xf>
    <xf numFmtId="38" fontId="11" fillId="25" borderId="76" xfId="35" applyFont="1" applyFill="1" applyBorder="1">
      <alignment vertical="center"/>
    </xf>
    <xf numFmtId="176" fontId="11" fillId="25" borderId="77" xfId="35" applyNumberFormat="1" applyFont="1" applyFill="1" applyBorder="1">
      <alignment vertical="center"/>
    </xf>
    <xf numFmtId="38" fontId="11" fillId="30" borderId="41" xfId="35" applyFont="1" applyFill="1" applyBorder="1">
      <alignment vertical="center"/>
    </xf>
    <xf numFmtId="38" fontId="11" fillId="30" borderId="40" xfId="35" applyFont="1" applyFill="1" applyBorder="1">
      <alignment vertical="center"/>
    </xf>
    <xf numFmtId="38" fontId="11" fillId="30" borderId="39" xfId="35" applyFont="1" applyFill="1" applyBorder="1">
      <alignment vertical="center"/>
    </xf>
    <xf numFmtId="38" fontId="13" fillId="0" borderId="0" xfId="35" applyFont="1" applyBorder="1" applyAlignment="1">
      <alignment horizontal="center" vertical="center"/>
    </xf>
    <xf numFmtId="38" fontId="11" fillId="0" borderId="0" xfId="35" applyFont="1" applyFill="1" applyBorder="1" applyAlignment="1">
      <alignment horizontal="center" vertical="center"/>
    </xf>
    <xf numFmtId="38" fontId="15" fillId="0" borderId="0" xfId="35" applyFont="1">
      <alignment vertical="center"/>
    </xf>
    <xf numFmtId="38" fontId="15" fillId="0" borderId="12" xfId="35" applyFont="1" applyBorder="1" applyAlignment="1">
      <alignment vertical="center"/>
    </xf>
    <xf numFmtId="38" fontId="15" fillId="0" borderId="13" xfId="35" applyFont="1" applyBorder="1" applyAlignment="1">
      <alignment vertical="center"/>
    </xf>
    <xf numFmtId="38" fontId="15" fillId="0" borderId="10" xfId="35" applyFont="1" applyBorder="1" applyAlignment="1">
      <alignment vertical="center"/>
    </xf>
    <xf numFmtId="38" fontId="15" fillId="0" borderId="13" xfId="35" applyFont="1" applyBorder="1" applyAlignment="1">
      <alignment horizontal="center" vertical="center"/>
    </xf>
    <xf numFmtId="38" fontId="15" fillId="0" borderId="11" xfId="35" applyFont="1" applyBorder="1" applyAlignment="1">
      <alignment vertical="center"/>
    </xf>
    <xf numFmtId="38" fontId="15" fillId="0" borderId="11" xfId="35" applyFont="1" applyBorder="1" applyAlignment="1">
      <alignment horizontal="center" vertical="center"/>
    </xf>
    <xf numFmtId="38" fontId="15" fillId="0" borderId="12" xfId="35" applyFont="1" applyBorder="1" applyAlignment="1">
      <alignment horizontal="center" vertical="center"/>
    </xf>
    <xf numFmtId="38" fontId="15" fillId="0" borderId="0" xfId="35" applyFont="1" applyAlignment="1">
      <alignment horizontal="center" vertical="center"/>
    </xf>
    <xf numFmtId="38" fontId="15" fillId="0" borderId="13" xfId="35" applyFont="1" applyBorder="1" applyAlignment="1">
      <alignment horizontal="left" vertical="center"/>
    </xf>
    <xf numFmtId="38" fontId="15" fillId="0" borderId="12" xfId="35" applyFont="1" applyBorder="1" applyAlignment="1">
      <alignment vertical="center" wrapText="1"/>
    </xf>
    <xf numFmtId="38" fontId="11" fillId="0" borderId="78" xfId="35" applyFont="1" applyBorder="1">
      <alignment vertical="center"/>
    </xf>
    <xf numFmtId="38" fontId="11" fillId="0" borderId="79" xfId="35" applyFont="1" applyBorder="1">
      <alignment vertical="center"/>
    </xf>
    <xf numFmtId="38" fontId="11" fillId="0" borderId="17" xfId="35" applyFont="1" applyBorder="1" applyAlignment="1">
      <alignment horizontal="center" vertical="center" wrapText="1"/>
    </xf>
    <xf numFmtId="38" fontId="11" fillId="0" borderId="25" xfId="35" applyFont="1" applyBorder="1" applyAlignment="1">
      <alignment horizontal="center" vertical="center" wrapText="1"/>
    </xf>
    <xf numFmtId="38" fontId="11" fillId="0" borderId="31" xfId="35" applyFont="1" applyBorder="1">
      <alignment vertical="center"/>
    </xf>
    <xf numFmtId="38" fontId="11" fillId="0" borderId="38" xfId="35" applyFont="1" applyBorder="1">
      <alignment vertical="center"/>
    </xf>
    <xf numFmtId="38" fontId="11" fillId="0" borderId="45" xfId="35" applyFont="1" applyBorder="1">
      <alignment vertical="center"/>
    </xf>
    <xf numFmtId="38" fontId="11" fillId="0" borderId="25" xfId="35" applyFont="1" applyBorder="1">
      <alignment vertical="center"/>
    </xf>
    <xf numFmtId="38" fontId="11" fillId="0" borderId="52" xfId="35" applyFont="1" applyBorder="1">
      <alignment vertical="center"/>
    </xf>
    <xf numFmtId="38" fontId="11" fillId="0" borderId="60" xfId="35" applyFont="1" applyBorder="1">
      <alignment vertical="center"/>
    </xf>
    <xf numFmtId="38" fontId="11" fillId="0" borderId="68" xfId="35" applyFont="1" applyBorder="1">
      <alignment vertical="center"/>
    </xf>
    <xf numFmtId="38" fontId="11" fillId="31" borderId="41" xfId="35" applyFont="1" applyFill="1" applyBorder="1">
      <alignment vertical="center"/>
    </xf>
    <xf numFmtId="176" fontId="11" fillId="0" borderId="0" xfId="35" applyNumberFormat="1" applyFont="1" applyFill="1" applyBorder="1">
      <alignment vertical="center"/>
    </xf>
    <xf numFmtId="38" fontId="11" fillId="0" borderId="0" xfId="35" quotePrefix="1" applyFont="1" applyFill="1" applyBorder="1">
      <alignment vertical="center"/>
    </xf>
    <xf numFmtId="176" fontId="11" fillId="0" borderId="0" xfId="35" applyNumberFormat="1" applyFont="1" applyFill="1" applyBorder="1" applyAlignment="1">
      <alignment horizontal="center" vertical="center"/>
    </xf>
    <xf numFmtId="38" fontId="11" fillId="0" borderId="0" xfId="35" applyFont="1" applyAlignment="1">
      <alignment vertical="center"/>
    </xf>
    <xf numFmtId="38" fontId="11" fillId="0" borderId="13" xfId="35" applyFont="1" applyFill="1" applyBorder="1">
      <alignment vertical="center"/>
    </xf>
    <xf numFmtId="38" fontId="15" fillId="0" borderId="80" xfId="35" applyFont="1" applyBorder="1" applyAlignment="1">
      <alignment vertical="center"/>
    </xf>
    <xf numFmtId="38" fontId="18" fillId="0" borderId="0" xfId="35" applyFont="1">
      <alignment vertical="center"/>
    </xf>
    <xf numFmtId="38" fontId="18" fillId="0" borderId="0" xfId="35" applyFont="1" applyAlignment="1">
      <alignment horizontal="center" vertical="center"/>
    </xf>
    <xf numFmtId="38" fontId="11" fillId="0" borderId="12" xfId="35" applyFont="1" applyBorder="1" applyAlignment="1">
      <alignment horizontal="centerContinuous" vertical="center"/>
    </xf>
    <xf numFmtId="38" fontId="17" fillId="0" borderId="0" xfId="35" applyFont="1">
      <alignment vertical="center"/>
    </xf>
    <xf numFmtId="38" fontId="15" fillId="0" borderId="12" xfId="35" applyFont="1" applyBorder="1">
      <alignment vertical="center"/>
    </xf>
    <xf numFmtId="38" fontId="15" fillId="0" borderId="10" xfId="35" applyFont="1" applyBorder="1">
      <alignment vertical="center"/>
    </xf>
    <xf numFmtId="38" fontId="15" fillId="0" borderId="0" xfId="35" applyFont="1" applyBorder="1" applyAlignment="1">
      <alignment vertical="center"/>
    </xf>
    <xf numFmtId="38" fontId="10" fillId="0" borderId="0" xfId="35" applyFont="1" applyBorder="1" applyAlignment="1">
      <alignment horizontal="center" vertical="center" wrapText="1"/>
    </xf>
    <xf numFmtId="38" fontId="10" fillId="0" borderId="0" xfId="35" applyFont="1" applyBorder="1">
      <alignment vertical="center"/>
    </xf>
    <xf numFmtId="38" fontId="11" fillId="0" borderId="12" xfId="35" applyFont="1" applyFill="1" applyBorder="1">
      <alignment vertical="center"/>
    </xf>
    <xf numFmtId="38" fontId="11" fillId="0" borderId="10" xfId="35" applyFont="1" applyBorder="1" applyAlignment="1">
      <alignment horizontal="centerContinuous" vertical="center"/>
    </xf>
    <xf numFmtId="38" fontId="11" fillId="0" borderId="12" xfId="35" applyFont="1" applyFill="1" applyBorder="1" applyAlignment="1">
      <alignment horizontal="centerContinuous" vertical="center"/>
    </xf>
    <xf numFmtId="38" fontId="11" fillId="0" borderId="13" xfId="35" applyFont="1" applyFill="1" applyBorder="1" applyAlignment="1">
      <alignment horizontal="centerContinuous" vertical="center"/>
    </xf>
    <xf numFmtId="38" fontId="18" fillId="0" borderId="12" xfId="35" applyFont="1" applyBorder="1" applyAlignment="1">
      <alignment horizontal="centerContinuous" vertical="center"/>
    </xf>
    <xf numFmtId="38" fontId="18" fillId="0" borderId="13" xfId="35" applyFont="1" applyBorder="1" applyAlignment="1">
      <alignment horizontal="centerContinuous" vertical="center"/>
    </xf>
    <xf numFmtId="38" fontId="18" fillId="0" borderId="10" xfId="35" applyFont="1" applyBorder="1" applyAlignment="1">
      <alignment horizontal="centerContinuous" vertical="center"/>
    </xf>
    <xf numFmtId="38" fontId="12" fillId="0" borderId="0" xfId="35" applyFont="1">
      <alignment vertical="center"/>
    </xf>
    <xf numFmtId="38" fontId="12" fillId="0" borderId="0" xfId="35" applyFont="1" applyBorder="1">
      <alignment vertical="center"/>
    </xf>
    <xf numFmtId="38" fontId="12" fillId="0" borderId="0" xfId="35" applyFont="1" applyFill="1" applyBorder="1">
      <alignment vertical="center"/>
    </xf>
    <xf numFmtId="38" fontId="12" fillId="0" borderId="0" xfId="35" applyFont="1" applyAlignment="1">
      <alignment horizontal="center" vertical="center"/>
    </xf>
    <xf numFmtId="38" fontId="11" fillId="0" borderId="81" xfId="35" applyFont="1" applyBorder="1">
      <alignment vertical="center"/>
    </xf>
    <xf numFmtId="38" fontId="11" fillId="0" borderId="82" xfId="35" applyFont="1" applyBorder="1">
      <alignment vertical="center"/>
    </xf>
    <xf numFmtId="38" fontId="11" fillId="0" borderId="83" xfId="35" applyFont="1" applyBorder="1">
      <alignment vertical="center"/>
    </xf>
    <xf numFmtId="38" fontId="11" fillId="0" borderId="84" xfId="35" applyFont="1" applyBorder="1">
      <alignment vertical="center"/>
    </xf>
    <xf numFmtId="38" fontId="11" fillId="0" borderId="85" xfId="35" applyFont="1" applyBorder="1">
      <alignment vertical="center"/>
    </xf>
    <xf numFmtId="38" fontId="11" fillId="0" borderId="86" xfId="35" applyFont="1" applyBorder="1">
      <alignment vertical="center"/>
    </xf>
    <xf numFmtId="38" fontId="11" fillId="0" borderId="87" xfId="35" applyFont="1" applyBorder="1">
      <alignment vertical="center"/>
    </xf>
    <xf numFmtId="38" fontId="11" fillId="0" borderId="88" xfId="35" applyFont="1" applyBorder="1">
      <alignment vertical="center"/>
    </xf>
    <xf numFmtId="38" fontId="11" fillId="0" borderId="89" xfId="35" applyFont="1" applyBorder="1">
      <alignment vertical="center"/>
    </xf>
    <xf numFmtId="38" fontId="11" fillId="0" borderId="90" xfId="35" applyFont="1" applyBorder="1">
      <alignment vertical="center"/>
    </xf>
    <xf numFmtId="38" fontId="11" fillId="0" borderId="91" xfId="35" applyFont="1" applyBorder="1" applyAlignment="1">
      <alignment horizontal="center" vertical="center"/>
    </xf>
    <xf numFmtId="38" fontId="11" fillId="0" borderId="92" xfId="35" applyFont="1" applyBorder="1" applyAlignment="1">
      <alignment horizontal="center" vertical="center"/>
    </xf>
    <xf numFmtId="38" fontId="11" fillId="0" borderId="93" xfId="35" applyFont="1" applyBorder="1" applyAlignment="1">
      <alignment horizontal="center" vertical="center"/>
    </xf>
    <xf numFmtId="38" fontId="11" fillId="0" borderId="94" xfId="35" applyFont="1" applyBorder="1" applyAlignment="1">
      <alignment horizontal="center" vertical="center"/>
    </xf>
    <xf numFmtId="38" fontId="11" fillId="0" borderId="95" xfId="35" applyFont="1" applyBorder="1" applyAlignment="1">
      <alignment horizontal="center" vertical="center"/>
    </xf>
    <xf numFmtId="38" fontId="11" fillId="0" borderId="96" xfId="35" applyFont="1" applyBorder="1" applyAlignment="1">
      <alignment horizontal="center" vertical="center"/>
    </xf>
    <xf numFmtId="38" fontId="11" fillId="0" borderId="97" xfId="35" applyFont="1" applyBorder="1" applyAlignment="1">
      <alignment horizontal="center" vertical="center"/>
    </xf>
    <xf numFmtId="38" fontId="11" fillId="0" borderId="98" xfId="35" applyFont="1" applyBorder="1" applyAlignment="1">
      <alignment horizontal="center" vertical="center"/>
    </xf>
    <xf numFmtId="38" fontId="11" fillId="0" borderId="99" xfId="35" applyFont="1" applyBorder="1" applyAlignment="1">
      <alignment horizontal="center" vertical="center"/>
    </xf>
    <xf numFmtId="38" fontId="11" fillId="0" borderId="100" xfId="35" applyFont="1" applyBorder="1" applyAlignment="1">
      <alignment horizontal="center" vertical="center"/>
    </xf>
    <xf numFmtId="38" fontId="11" fillId="0" borderId="101" xfId="35" applyFont="1" applyBorder="1" applyAlignment="1">
      <alignment horizontal="center" vertical="center"/>
    </xf>
    <xf numFmtId="38" fontId="11" fillId="0" borderId="102" xfId="35" applyFont="1" applyBorder="1" applyAlignment="1">
      <alignment horizontal="center" vertical="center"/>
    </xf>
    <xf numFmtId="38" fontId="11" fillId="0" borderId="103" xfId="35" applyFont="1" applyBorder="1" applyAlignment="1">
      <alignment horizontal="center" vertical="center"/>
    </xf>
    <xf numFmtId="38" fontId="11" fillId="0" borderId="104" xfId="35" applyFont="1" applyBorder="1" applyAlignment="1">
      <alignment horizontal="center" vertical="center"/>
    </xf>
    <xf numFmtId="38" fontId="11" fillId="0" borderId="105" xfId="35" applyFont="1" applyBorder="1" applyAlignment="1">
      <alignment horizontal="center" vertical="center"/>
    </xf>
    <xf numFmtId="38" fontId="11" fillId="0" borderId="106" xfId="35" applyFont="1" applyBorder="1" applyAlignment="1">
      <alignment horizontal="center" vertical="center"/>
    </xf>
    <xf numFmtId="38" fontId="11" fillId="0" borderId="107" xfId="35" applyFont="1" applyBorder="1" applyAlignment="1">
      <alignment horizontal="center" vertical="center"/>
    </xf>
    <xf numFmtId="38" fontId="11" fillId="0" borderId="108" xfId="35" applyFont="1" applyBorder="1" applyAlignment="1">
      <alignment horizontal="center" vertical="center"/>
    </xf>
    <xf numFmtId="38" fontId="11" fillId="0" borderId="109" xfId="35" applyFont="1" applyBorder="1" applyAlignment="1">
      <alignment horizontal="center" vertical="center"/>
    </xf>
    <xf numFmtId="38" fontId="11" fillId="0" borderId="110" xfId="35" applyFont="1" applyBorder="1" applyAlignment="1">
      <alignment horizontal="center" vertical="center"/>
    </xf>
    <xf numFmtId="38" fontId="11" fillId="27" borderId="111" xfId="35" applyFont="1" applyFill="1" applyBorder="1">
      <alignment vertical="center"/>
    </xf>
    <xf numFmtId="38" fontId="11" fillId="27" borderId="112" xfId="35" applyFont="1" applyFill="1" applyBorder="1">
      <alignment vertical="center"/>
    </xf>
    <xf numFmtId="38" fontId="11" fillId="27" borderId="91" xfId="35" applyFont="1" applyFill="1" applyBorder="1" applyAlignment="1">
      <alignment horizontal="centerContinuous" vertical="center"/>
    </xf>
    <xf numFmtId="38" fontId="11" fillId="27" borderId="92" xfId="35" applyFont="1" applyFill="1" applyBorder="1" applyAlignment="1">
      <alignment horizontal="centerContinuous" vertical="center"/>
    </xf>
    <xf numFmtId="38" fontId="11" fillId="27" borderId="93" xfId="35" applyFont="1" applyFill="1" applyBorder="1" applyAlignment="1">
      <alignment horizontal="centerContinuous" vertical="center"/>
    </xf>
    <xf numFmtId="38" fontId="11" fillId="27" borderId="94" xfId="35" applyFont="1" applyFill="1" applyBorder="1" applyAlignment="1">
      <alignment horizontal="centerContinuous" vertical="center"/>
    </xf>
    <xf numFmtId="38" fontId="11" fillId="27" borderId="113" xfId="35" applyFont="1" applyFill="1" applyBorder="1">
      <alignment vertical="center"/>
    </xf>
    <xf numFmtId="38" fontId="11" fillId="27" borderId="114" xfId="35" applyFont="1" applyFill="1" applyBorder="1">
      <alignment vertical="center"/>
    </xf>
    <xf numFmtId="38" fontId="11" fillId="27" borderId="99" xfId="35" applyFont="1" applyFill="1" applyBorder="1" applyAlignment="1">
      <alignment horizontal="centerContinuous" vertical="center"/>
    </xf>
    <xf numFmtId="38" fontId="11" fillId="27" borderId="100" xfId="35" applyFont="1" applyFill="1" applyBorder="1" applyAlignment="1">
      <alignment horizontal="centerContinuous" vertical="center"/>
    </xf>
    <xf numFmtId="38" fontId="11" fillId="27" borderId="101" xfId="35" applyFont="1" applyFill="1" applyBorder="1" applyAlignment="1">
      <alignment horizontal="centerContinuous" vertical="center"/>
    </xf>
    <xf numFmtId="38" fontId="11" fillId="27" borderId="102" xfId="35" applyFont="1" applyFill="1" applyBorder="1" applyAlignment="1">
      <alignment horizontal="centerContinuous" vertical="center"/>
    </xf>
    <xf numFmtId="38" fontId="11" fillId="0" borderId="40" xfId="35" applyFont="1" applyFill="1" applyBorder="1">
      <alignment vertical="center"/>
    </xf>
    <xf numFmtId="38" fontId="11" fillId="0" borderId="115" xfId="35" applyFont="1" applyBorder="1">
      <alignment vertical="center"/>
    </xf>
    <xf numFmtId="38" fontId="11" fillId="0" borderId="116" xfId="35" applyFont="1" applyBorder="1">
      <alignment vertical="center"/>
    </xf>
    <xf numFmtId="0" fontId="21" fillId="0" borderId="0" xfId="0" applyFont="1" applyAlignment="1"/>
    <xf numFmtId="0" fontId="21" fillId="32" borderId="112" xfId="0" applyFont="1" applyFill="1" applyBorder="1" applyAlignment="1"/>
    <xf numFmtId="0" fontId="14" fillId="32" borderId="117" xfId="0" applyFont="1" applyFill="1" applyBorder="1" applyAlignment="1">
      <alignment horizontal="center"/>
    </xf>
    <xf numFmtId="0" fontId="14" fillId="32" borderId="112" xfId="0" applyFont="1" applyFill="1" applyBorder="1" applyAlignment="1">
      <alignment horizontal="center"/>
    </xf>
    <xf numFmtId="0" fontId="22" fillId="0" borderId="0" xfId="0" applyFont="1" applyAlignment="1"/>
    <xf numFmtId="0" fontId="22" fillId="32" borderId="114" xfId="0" applyFont="1" applyFill="1" applyBorder="1" applyAlignment="1"/>
    <xf numFmtId="0" fontId="22" fillId="32" borderId="118" xfId="0" applyFont="1" applyFill="1" applyBorder="1" applyAlignment="1"/>
    <xf numFmtId="0" fontId="22" fillId="32" borderId="114" xfId="0" applyFont="1" applyFill="1" applyBorder="1" applyAlignment="1">
      <alignment horizontal="center"/>
    </xf>
    <xf numFmtId="0" fontId="22" fillId="32" borderId="119" xfId="0" applyFont="1" applyFill="1" applyBorder="1" applyAlignment="1"/>
    <xf numFmtId="0" fontId="10" fillId="29" borderId="113" xfId="51" applyFill="1" applyBorder="1" applyAlignment="1">
      <alignment horizontal="left"/>
    </xf>
    <xf numFmtId="0" fontId="10" fillId="29" borderId="114" xfId="51" applyFill="1" applyBorder="1"/>
    <xf numFmtId="0" fontId="10" fillId="29" borderId="119" xfId="51" applyFill="1" applyBorder="1" applyAlignment="1">
      <alignment horizontal="left"/>
    </xf>
    <xf numFmtId="0" fontId="10" fillId="29" borderId="0" xfId="51" applyFill="1"/>
    <xf numFmtId="0" fontId="10" fillId="29" borderId="111" xfId="51" applyFill="1" applyBorder="1" applyAlignment="1">
      <alignment horizontal="left"/>
    </xf>
    <xf numFmtId="0" fontId="10" fillId="29" borderId="112" xfId="51" applyFill="1" applyBorder="1"/>
    <xf numFmtId="0" fontId="10" fillId="29" borderId="120" xfId="51" applyFill="1" applyBorder="1" applyAlignment="1">
      <alignment horizontal="left"/>
    </xf>
    <xf numFmtId="177" fontId="10" fillId="29" borderId="117" xfId="45" applyNumberFormat="1" applyFont="1" applyFill="1" applyBorder="1" applyAlignment="1" applyProtection="1"/>
    <xf numFmtId="177" fontId="10" fillId="29" borderId="120" xfId="45" applyNumberFormat="1" applyFont="1" applyFill="1" applyBorder="1" applyAlignment="1" applyProtection="1"/>
    <xf numFmtId="0" fontId="10" fillId="29" borderId="121" xfId="51" applyFill="1" applyBorder="1" applyAlignment="1">
      <alignment horizontal="left"/>
    </xf>
    <xf numFmtId="0" fontId="10" fillId="29" borderId="122" xfId="51" applyFill="1" applyBorder="1" applyAlignment="1">
      <alignment horizontal="left"/>
    </xf>
    <xf numFmtId="177" fontId="10" fillId="29" borderId="123" xfId="45" applyNumberFormat="1" applyFont="1" applyFill="1" applyBorder="1" applyAlignment="1" applyProtection="1"/>
    <xf numFmtId="177" fontId="10" fillId="29" borderId="122" xfId="45" applyNumberFormat="1" applyFont="1" applyFill="1" applyBorder="1" applyAlignment="1" applyProtection="1"/>
    <xf numFmtId="0" fontId="10" fillId="29" borderId="124" xfId="51" applyFill="1" applyBorder="1" applyAlignment="1">
      <alignment horizontal="left"/>
    </xf>
    <xf numFmtId="0" fontId="10" fillId="29" borderId="125" xfId="51" applyFill="1" applyBorder="1"/>
    <xf numFmtId="0" fontId="10" fillId="29" borderId="126" xfId="51" applyFill="1" applyBorder="1" applyAlignment="1">
      <alignment horizontal="left"/>
    </xf>
    <xf numFmtId="177" fontId="10" fillId="29" borderId="127" xfId="45" applyNumberFormat="1" applyFont="1" applyFill="1" applyBorder="1" applyAlignment="1" applyProtection="1"/>
    <xf numFmtId="0" fontId="10" fillId="29" borderId="128" xfId="51" applyFill="1" applyBorder="1" applyAlignment="1">
      <alignment horizontal="left"/>
    </xf>
    <xf numFmtId="10" fontId="25" fillId="29" borderId="129" xfId="51" applyNumberFormat="1" applyFont="1" applyFill="1" applyBorder="1" applyAlignment="1">
      <alignment horizontal="left"/>
    </xf>
    <xf numFmtId="177" fontId="10" fillId="29" borderId="130" xfId="45" applyNumberFormat="1" applyFont="1" applyFill="1" applyBorder="1" applyAlignment="1" applyProtection="1"/>
    <xf numFmtId="0" fontId="21" fillId="32" borderId="120" xfId="0" applyFont="1" applyFill="1" applyBorder="1" applyAlignment="1"/>
    <xf numFmtId="0" fontId="0" fillId="29" borderId="0" xfId="0" applyFill="1" applyAlignment="1"/>
    <xf numFmtId="0" fontId="12" fillId="29" borderId="0" xfId="0" applyFont="1" applyFill="1" applyAlignment="1"/>
    <xf numFmtId="0" fontId="0" fillId="29" borderId="120" xfId="0" applyFill="1" applyBorder="1" applyAlignment="1"/>
    <xf numFmtId="0" fontId="0" fillId="29" borderId="122" xfId="0" applyFill="1" applyBorder="1" applyAlignment="1"/>
    <xf numFmtId="0" fontId="0" fillId="29" borderId="119" xfId="0" applyFill="1" applyBorder="1" applyAlignment="1"/>
    <xf numFmtId="0" fontId="24" fillId="29" borderId="0" xfId="0" applyFont="1" applyFill="1" applyAlignment="1"/>
    <xf numFmtId="0" fontId="14" fillId="29" borderId="0" xfId="0" applyFont="1" applyFill="1" applyAlignment="1"/>
    <xf numFmtId="0" fontId="21" fillId="29" borderId="0" xfId="0" applyFont="1" applyFill="1" applyAlignment="1"/>
    <xf numFmtId="0" fontId="14" fillId="29" borderId="112" xfId="0" applyFont="1" applyFill="1" applyBorder="1" applyAlignment="1"/>
    <xf numFmtId="0" fontId="14" fillId="29" borderId="114" xfId="0" applyFont="1" applyFill="1" applyBorder="1" applyAlignment="1"/>
    <xf numFmtId="10" fontId="24" fillId="29" borderId="112" xfId="0" applyNumberFormat="1" applyFont="1" applyFill="1" applyBorder="1" applyAlignment="1"/>
    <xf numFmtId="0" fontId="21" fillId="29" borderId="131" xfId="0" applyFont="1" applyFill="1" applyBorder="1" applyAlignment="1"/>
    <xf numFmtId="38" fontId="21" fillId="29" borderId="0" xfId="35" applyFont="1" applyFill="1" applyBorder="1" applyAlignment="1">
      <alignment shrinkToFit="1"/>
    </xf>
    <xf numFmtId="0" fontId="21" fillId="29" borderId="112" xfId="0" applyFont="1" applyFill="1" applyBorder="1" applyAlignment="1"/>
    <xf numFmtId="0" fontId="14" fillId="29" borderId="120" xfId="0" applyFont="1" applyFill="1" applyBorder="1" applyAlignment="1">
      <alignment horizontal="center"/>
    </xf>
    <xf numFmtId="0" fontId="14" fillId="29" borderId="117" xfId="0" applyFont="1" applyFill="1" applyBorder="1" applyAlignment="1">
      <alignment horizontal="center"/>
    </xf>
    <xf numFmtId="0" fontId="22" fillId="29" borderId="0" xfId="0" applyFont="1" applyFill="1" applyAlignment="1"/>
    <xf numFmtId="0" fontId="22" fillId="29" borderId="114" xfId="0" applyFont="1" applyFill="1" applyBorder="1" applyAlignment="1"/>
    <xf numFmtId="0" fontId="22" fillId="29" borderId="119" xfId="0" applyFont="1" applyFill="1" applyBorder="1" applyAlignment="1"/>
    <xf numFmtId="0" fontId="22" fillId="29" borderId="118" xfId="0" applyFont="1" applyFill="1" applyBorder="1" applyAlignment="1">
      <alignment horizontal="center"/>
    </xf>
    <xf numFmtId="38" fontId="21" fillId="29" borderId="123" xfId="35" applyFont="1" applyFill="1" applyBorder="1" applyAlignment="1">
      <alignment shrinkToFit="1"/>
    </xf>
    <xf numFmtId="38" fontId="21" fillId="29" borderId="0" xfId="35" applyFont="1" applyFill="1" applyAlignment="1">
      <alignment shrinkToFit="1"/>
    </xf>
    <xf numFmtId="38" fontId="21" fillId="29" borderId="132" xfId="35" applyFont="1" applyFill="1" applyBorder="1" applyAlignment="1">
      <alignment shrinkToFit="1"/>
    </xf>
    <xf numFmtId="38" fontId="21" fillId="29" borderId="133" xfId="35" applyFont="1" applyFill="1" applyBorder="1" applyAlignment="1">
      <alignment shrinkToFit="1"/>
    </xf>
    <xf numFmtId="38" fontId="21" fillId="29" borderId="134" xfId="35" applyFont="1" applyFill="1" applyBorder="1" applyAlignment="1">
      <alignment shrinkToFit="1"/>
    </xf>
    <xf numFmtId="0" fontId="24" fillId="29" borderId="114" xfId="0" applyFont="1" applyFill="1" applyBorder="1" applyAlignment="1"/>
    <xf numFmtId="177" fontId="23" fillId="29" borderId="112" xfId="35" applyNumberFormat="1" applyFont="1" applyFill="1" applyBorder="1" applyAlignment="1">
      <alignment shrinkToFit="1"/>
    </xf>
    <xf numFmtId="177" fontId="24" fillId="29" borderId="0" xfId="35" applyNumberFormat="1" applyFont="1" applyFill="1" applyBorder="1" applyAlignment="1">
      <alignment shrinkToFit="1"/>
    </xf>
    <xf numFmtId="177" fontId="24" fillId="29" borderId="118" xfId="0" applyNumberFormat="1" applyFont="1" applyFill="1" applyBorder="1" applyAlignment="1"/>
    <xf numFmtId="177" fontId="24" fillId="29" borderId="114" xfId="35" applyNumberFormat="1" applyFont="1" applyFill="1" applyBorder="1" applyAlignment="1">
      <alignment shrinkToFit="1"/>
    </xf>
    <xf numFmtId="177" fontId="24" fillId="29" borderId="0" xfId="0" applyNumberFormat="1" applyFont="1" applyFill="1" applyAlignment="1"/>
    <xf numFmtId="177" fontId="23" fillId="29" borderId="0" xfId="35" applyNumberFormat="1" applyFont="1" applyFill="1" applyBorder="1" applyAlignment="1">
      <alignment shrinkToFit="1"/>
    </xf>
    <xf numFmtId="177" fontId="23" fillId="29" borderId="114" xfId="35" applyNumberFormat="1" applyFont="1" applyFill="1" applyBorder="1" applyAlignment="1">
      <alignment shrinkToFit="1"/>
    </xf>
    <xf numFmtId="177" fontId="23" fillId="29" borderId="0" xfId="35" applyNumberFormat="1" applyFont="1" applyFill="1" applyAlignment="1">
      <alignment shrinkToFit="1"/>
    </xf>
    <xf numFmtId="177" fontId="24" fillId="29" borderId="112" xfId="35" applyNumberFormat="1" applyFont="1" applyFill="1" applyBorder="1" applyAlignment="1">
      <alignment shrinkToFit="1"/>
    </xf>
    <xf numFmtId="177" fontId="23" fillId="29" borderId="131" xfId="35" applyNumberFormat="1" applyFont="1" applyFill="1" applyBorder="1" applyAlignment="1">
      <alignment shrinkToFit="1"/>
    </xf>
    <xf numFmtId="3" fontId="24" fillId="29" borderId="0" xfId="0" applyNumberFormat="1" applyFont="1" applyFill="1" applyAlignment="1"/>
    <xf numFmtId="0" fontId="12" fillId="29" borderId="0" xfId="0" applyFont="1" applyFill="1" applyAlignment="1">
      <alignment horizontal="right"/>
    </xf>
    <xf numFmtId="0" fontId="12" fillId="0" borderId="0" xfId="0" applyFont="1">
      <alignment vertical="center"/>
    </xf>
    <xf numFmtId="0" fontId="14" fillId="32" borderId="135" xfId="0" applyFont="1" applyFill="1" applyBorder="1" applyAlignment="1">
      <alignment horizontal="center" vertical="center"/>
    </xf>
    <xf numFmtId="0" fontId="14" fillId="32" borderId="135" xfId="0" applyFont="1" applyFill="1" applyBorder="1">
      <alignment vertical="center"/>
    </xf>
    <xf numFmtId="9" fontId="0" fillId="29" borderId="0" xfId="0" applyNumberFormat="1" applyFill="1" applyAlignment="1"/>
    <xf numFmtId="0" fontId="0" fillId="0" borderId="135" xfId="0" applyBorder="1" applyAlignment="1">
      <alignment horizontal="center" vertical="center"/>
    </xf>
    <xf numFmtId="9" fontId="21" fillId="0" borderId="135" xfId="0" applyNumberFormat="1" applyFont="1" applyBorder="1" applyAlignment="1">
      <alignment horizontal="center" vertical="center"/>
    </xf>
    <xf numFmtId="9" fontId="14" fillId="32" borderId="135" xfId="0" applyNumberFormat="1" applyFont="1" applyFill="1" applyBorder="1" applyAlignment="1">
      <alignment horizontal="center" vertical="center"/>
    </xf>
    <xf numFmtId="0" fontId="20" fillId="0" borderId="0" xfId="0" applyFont="1" applyAlignment="1">
      <alignment horizontal="center" vertical="center"/>
    </xf>
    <xf numFmtId="9" fontId="12" fillId="29" borderId="114" xfId="0" applyNumberFormat="1" applyFont="1" applyFill="1" applyBorder="1" applyAlignment="1">
      <alignment horizontal="right"/>
    </xf>
    <xf numFmtId="9" fontId="14" fillId="0" borderId="135" xfId="0" applyNumberFormat="1" applyFont="1" applyBorder="1" applyAlignment="1">
      <alignment horizontal="center" vertical="center"/>
    </xf>
    <xf numFmtId="9" fontId="14" fillId="0" borderId="131" xfId="0" applyNumberFormat="1" applyFont="1" applyBorder="1" applyAlignment="1">
      <alignment horizontal="center" vertical="center"/>
    </xf>
    <xf numFmtId="177" fontId="24" fillId="29" borderId="114" xfId="0" applyNumberFormat="1" applyFont="1" applyFill="1" applyBorder="1" applyAlignment="1"/>
    <xf numFmtId="0" fontId="11" fillId="29" borderId="12" xfId="0" applyFont="1" applyFill="1" applyBorder="1" applyAlignment="1">
      <alignment horizontal="center"/>
    </xf>
    <xf numFmtId="9" fontId="12" fillId="29" borderId="0" xfId="0" applyNumberFormat="1" applyFont="1" applyFill="1" applyAlignment="1">
      <alignment horizontal="right"/>
    </xf>
    <xf numFmtId="9" fontId="12" fillId="29" borderId="0" xfId="0" applyNumberFormat="1" applyFont="1" applyFill="1" applyAlignment="1">
      <alignment horizontal="left"/>
    </xf>
    <xf numFmtId="0" fontId="20" fillId="29" borderId="18" xfId="0" applyFont="1" applyFill="1" applyBorder="1" applyAlignment="1">
      <alignment horizontal="center"/>
    </xf>
    <xf numFmtId="0" fontId="11" fillId="29" borderId="10" xfId="0" applyFont="1" applyFill="1" applyBorder="1" applyAlignment="1">
      <alignment horizontal="center"/>
    </xf>
    <xf numFmtId="0" fontId="22" fillId="32" borderId="113" xfId="0" applyFont="1" applyFill="1" applyBorder="1" applyAlignment="1"/>
    <xf numFmtId="0" fontId="24" fillId="29" borderId="112" xfId="0" applyFont="1" applyFill="1" applyBorder="1" applyAlignment="1"/>
    <xf numFmtId="0" fontId="12" fillId="29" borderId="136" xfId="0" applyFont="1" applyFill="1" applyBorder="1" applyAlignment="1"/>
    <xf numFmtId="177" fontId="24" fillId="29" borderId="112" xfId="0" applyNumberFormat="1" applyFont="1" applyFill="1" applyBorder="1" applyAlignment="1"/>
    <xf numFmtId="0" fontId="26" fillId="29" borderId="0" xfId="0" applyFont="1" applyFill="1">
      <alignment vertical="center"/>
    </xf>
    <xf numFmtId="0" fontId="0" fillId="29" borderId="0" xfId="0" applyFill="1">
      <alignment vertical="center"/>
    </xf>
    <xf numFmtId="0" fontId="12" fillId="29" borderId="0" xfId="0" applyFont="1" applyFill="1">
      <alignment vertical="center"/>
    </xf>
    <xf numFmtId="0" fontId="20" fillId="29" borderId="0" xfId="0" applyFont="1" applyFill="1" applyAlignment="1">
      <alignment horizontal="center" vertical="center"/>
    </xf>
    <xf numFmtId="3" fontId="12" fillId="29" borderId="135" xfId="0" applyNumberFormat="1" applyFont="1" applyFill="1" applyBorder="1">
      <alignment vertical="center"/>
    </xf>
    <xf numFmtId="0" fontId="12" fillId="29" borderId="0" xfId="0" applyFont="1" applyFill="1" applyAlignment="1">
      <alignment horizontal="left" vertical="center"/>
    </xf>
    <xf numFmtId="3" fontId="12" fillId="29" borderId="131" xfId="0" applyNumberFormat="1" applyFont="1" applyFill="1" applyBorder="1">
      <alignment vertical="center"/>
    </xf>
    <xf numFmtId="9" fontId="21" fillId="29" borderId="135" xfId="0" applyNumberFormat="1" applyFont="1" applyFill="1" applyBorder="1" applyAlignment="1">
      <alignment horizontal="center" vertical="center"/>
    </xf>
    <xf numFmtId="0" fontId="0" fillId="29" borderId="135" xfId="0" applyFill="1" applyBorder="1" applyAlignment="1">
      <alignment horizontal="center" vertical="center"/>
    </xf>
    <xf numFmtId="0" fontId="0" fillId="29" borderId="0" xfId="0" applyFill="1" applyAlignment="1">
      <alignment horizontal="center" vertical="center"/>
    </xf>
    <xf numFmtId="3" fontId="27" fillId="29" borderId="135" xfId="0" applyNumberFormat="1" applyFont="1" applyFill="1" applyBorder="1">
      <alignment vertical="center"/>
    </xf>
    <xf numFmtId="177" fontId="24" fillId="27" borderId="0" xfId="0" applyNumberFormat="1" applyFont="1" applyFill="1" applyAlignment="1"/>
    <xf numFmtId="0" fontId="12" fillId="29" borderId="111" xfId="0" applyFont="1" applyFill="1" applyBorder="1" applyAlignment="1"/>
    <xf numFmtId="0" fontId="12" fillId="29" borderId="121" xfId="0" applyFont="1" applyFill="1" applyBorder="1" applyAlignment="1"/>
    <xf numFmtId="0" fontId="12" fillId="29" borderId="113" xfId="0" applyFont="1" applyFill="1" applyBorder="1" applyAlignment="1"/>
    <xf numFmtId="0" fontId="0" fillId="29" borderId="137" xfId="0" applyFill="1" applyBorder="1" applyAlignment="1"/>
    <xf numFmtId="38" fontId="10" fillId="0" borderId="135" xfId="35" applyFont="1" applyBorder="1" applyAlignment="1">
      <alignment horizontal="center" vertical="center"/>
    </xf>
    <xf numFmtId="38" fontId="19" fillId="0" borderId="0" xfId="35" applyFont="1">
      <alignment vertical="center"/>
    </xf>
    <xf numFmtId="3" fontId="19" fillId="0" borderId="0" xfId="0" applyNumberFormat="1" applyFont="1" applyAlignment="1"/>
    <xf numFmtId="178" fontId="7" fillId="0" borderId="0" xfId="0" applyNumberFormat="1" applyFont="1" applyAlignment="1"/>
    <xf numFmtId="3" fontId="12" fillId="0" borderId="0" xfId="0" applyNumberFormat="1" applyFont="1" applyAlignment="1">
      <alignment horizontal="center"/>
    </xf>
    <xf numFmtId="38" fontId="46" fillId="30" borderId="11" xfId="35" applyFont="1" applyFill="1" applyBorder="1">
      <alignment vertical="center"/>
    </xf>
    <xf numFmtId="38" fontId="12" fillId="0" borderId="0" xfId="35" applyFont="1" applyBorder="1" applyAlignment="1">
      <alignment vertical="center" wrapText="1"/>
    </xf>
    <xf numFmtId="38" fontId="10" fillId="0" borderId="136" xfId="35" applyFont="1" applyBorder="1" applyAlignment="1">
      <alignment horizontal="center" vertical="center"/>
    </xf>
    <xf numFmtId="38" fontId="47" fillId="0" borderId="0" xfId="35" applyFont="1">
      <alignment vertical="center"/>
    </xf>
    <xf numFmtId="38" fontId="12" fillId="0" borderId="0" xfId="35" applyFont="1" applyAlignment="1">
      <alignment horizontal="right" vertical="center"/>
    </xf>
    <xf numFmtId="38" fontId="48" fillId="0" borderId="0" xfId="35" applyFont="1">
      <alignment vertical="center"/>
    </xf>
    <xf numFmtId="38" fontId="12" fillId="0" borderId="0" xfId="35" applyFont="1" applyBorder="1" applyAlignment="1">
      <alignment horizontal="right" vertical="center"/>
    </xf>
    <xf numFmtId="38" fontId="14" fillId="0" borderId="0" xfId="35" applyFont="1">
      <alignment vertical="center"/>
    </xf>
    <xf numFmtId="38" fontId="14" fillId="0" borderId="0" xfId="35" applyFont="1" applyBorder="1">
      <alignment vertical="center"/>
    </xf>
    <xf numFmtId="38" fontId="12" fillId="32" borderId="138" xfId="35" applyFont="1" applyFill="1" applyBorder="1" applyAlignment="1">
      <alignment horizontal="center" vertical="center" shrinkToFit="1"/>
    </xf>
    <xf numFmtId="38" fontId="12" fillId="32" borderId="139" xfId="35" applyFont="1" applyFill="1" applyBorder="1" applyAlignment="1">
      <alignment horizontal="center" vertical="center" shrinkToFit="1"/>
    </xf>
    <xf numFmtId="38" fontId="14" fillId="32" borderId="140" xfId="35" applyFont="1" applyFill="1" applyBorder="1" applyAlignment="1">
      <alignment horizontal="center" vertical="center" shrinkToFit="1"/>
    </xf>
    <xf numFmtId="38" fontId="12" fillId="32" borderId="141" xfId="35" applyFont="1" applyFill="1" applyBorder="1" applyAlignment="1">
      <alignment horizontal="center" vertical="center" shrinkToFit="1"/>
    </xf>
    <xf numFmtId="38" fontId="12" fillId="32" borderId="142" xfId="35" applyFont="1" applyFill="1" applyBorder="1" applyAlignment="1">
      <alignment horizontal="center" vertical="center" shrinkToFit="1"/>
    </xf>
    <xf numFmtId="38" fontId="14" fillId="32" borderId="143" xfId="35" applyFont="1" applyFill="1" applyBorder="1" applyAlignment="1">
      <alignment horizontal="center" vertical="center" shrinkToFit="1"/>
    </xf>
    <xf numFmtId="38" fontId="14" fillId="32" borderId="144" xfId="35" applyFont="1" applyFill="1" applyBorder="1" applyAlignment="1">
      <alignment horizontal="center" vertical="center" shrinkToFit="1"/>
    </xf>
    <xf numFmtId="38" fontId="19" fillId="0" borderId="0" xfId="35" applyFont="1" applyBorder="1">
      <alignment vertical="center"/>
    </xf>
    <xf numFmtId="38" fontId="12" fillId="32" borderId="138" xfId="35" applyFont="1" applyFill="1" applyBorder="1" applyAlignment="1">
      <alignment horizontal="centerContinuous" vertical="center" wrapText="1" shrinkToFit="1"/>
    </xf>
    <xf numFmtId="38" fontId="12" fillId="32" borderId="139" xfId="35" applyFont="1" applyFill="1" applyBorder="1" applyAlignment="1">
      <alignment horizontal="centerContinuous" vertical="center" wrapText="1" shrinkToFit="1"/>
    </xf>
    <xf numFmtId="38" fontId="14" fillId="32" borderId="143" xfId="35" applyFont="1" applyFill="1" applyBorder="1" applyAlignment="1">
      <alignment horizontal="centerContinuous" vertical="center" wrapText="1" shrinkToFit="1"/>
    </xf>
    <xf numFmtId="38" fontId="12" fillId="32" borderId="142" xfId="35" applyFont="1" applyFill="1" applyBorder="1" applyAlignment="1">
      <alignment horizontal="centerContinuous" vertical="center" wrapText="1" shrinkToFit="1"/>
    </xf>
    <xf numFmtId="38" fontId="14" fillId="32" borderId="140" xfId="35" applyFont="1" applyFill="1" applyBorder="1" applyAlignment="1">
      <alignment horizontal="centerContinuous" vertical="center" wrapText="1" shrinkToFit="1"/>
    </xf>
    <xf numFmtId="38" fontId="14" fillId="32" borderId="144" xfId="35" applyFont="1" applyFill="1" applyBorder="1" applyAlignment="1">
      <alignment horizontal="centerContinuous" vertical="center" wrapText="1" shrinkToFit="1"/>
    </xf>
    <xf numFmtId="38" fontId="11" fillId="0" borderId="138" xfId="35" applyFont="1" applyBorder="1">
      <alignment vertical="center"/>
    </xf>
    <xf numFmtId="38" fontId="11" fillId="0" borderId="139" xfId="35" applyFont="1" applyBorder="1">
      <alignment vertical="center"/>
    </xf>
    <xf numFmtId="38" fontId="11" fillId="0" borderId="143" xfId="35" applyFont="1" applyBorder="1">
      <alignment vertical="center"/>
    </xf>
    <xf numFmtId="38" fontId="11" fillId="0" borderId="142" xfId="35" applyFont="1" applyBorder="1">
      <alignment vertical="center"/>
    </xf>
    <xf numFmtId="38" fontId="11" fillId="0" borderId="140" xfId="35" applyFont="1" applyBorder="1">
      <alignment vertical="center"/>
    </xf>
    <xf numFmtId="38" fontId="11" fillId="0" borderId="144" xfId="35" applyFont="1" applyBorder="1">
      <alignment vertical="center"/>
    </xf>
    <xf numFmtId="38" fontId="11" fillId="0" borderId="145" xfId="35" applyFont="1" applyBorder="1">
      <alignment vertical="center"/>
    </xf>
    <xf numFmtId="38" fontId="11" fillId="0" borderId="146" xfId="35" applyFont="1" applyBorder="1">
      <alignment vertical="center"/>
    </xf>
    <xf numFmtId="38" fontId="11" fillId="0" borderId="147" xfId="35" applyFont="1" applyBorder="1">
      <alignment vertical="center"/>
    </xf>
    <xf numFmtId="38" fontId="11" fillId="0" borderId="148" xfId="35" applyFont="1" applyBorder="1">
      <alignment vertical="center"/>
    </xf>
    <xf numFmtId="38" fontId="11" fillId="0" borderId="149" xfId="35" applyFont="1" applyBorder="1">
      <alignment vertical="center"/>
    </xf>
    <xf numFmtId="38" fontId="11" fillId="0" borderId="150" xfId="35" applyFont="1" applyBorder="1">
      <alignment vertical="center"/>
    </xf>
    <xf numFmtId="38" fontId="11" fillId="0" borderId="151" xfId="35" applyFont="1" applyBorder="1">
      <alignment vertical="center"/>
    </xf>
    <xf numFmtId="38" fontId="11" fillId="0" borderId="152" xfId="35" applyFont="1" applyBorder="1">
      <alignment vertical="center"/>
    </xf>
    <xf numFmtId="38" fontId="11" fillId="0" borderId="153" xfId="35" applyFont="1" applyBorder="1">
      <alignment vertical="center"/>
    </xf>
    <xf numFmtId="38" fontId="19" fillId="0" borderId="0" xfId="35" applyFont="1" applyBorder="1" applyAlignment="1">
      <alignment vertical="top"/>
    </xf>
    <xf numFmtId="38" fontId="12" fillId="0" borderId="29" xfId="35" applyFont="1" applyBorder="1" applyAlignment="1">
      <alignment horizontal="right" vertical="center"/>
    </xf>
    <xf numFmtId="38" fontId="10" fillId="0" borderId="0" xfId="35" applyFont="1" applyBorder="1" applyAlignment="1">
      <alignment horizontal="right" vertical="center"/>
    </xf>
    <xf numFmtId="38" fontId="48" fillId="0" borderId="0" xfId="35" applyFont="1" applyFill="1" applyBorder="1">
      <alignment vertical="center"/>
    </xf>
    <xf numFmtId="38" fontId="10" fillId="0" borderId="29" xfId="35" applyFont="1" applyBorder="1" applyAlignment="1">
      <alignment horizontal="left" vertical="center"/>
    </xf>
    <xf numFmtId="38" fontId="10" fillId="0" borderId="29" xfId="35" applyFont="1" applyBorder="1" applyAlignment="1">
      <alignment horizontal="left" vertical="center" shrinkToFit="1"/>
    </xf>
    <xf numFmtId="38" fontId="10" fillId="0" borderId="154" xfId="35" applyFont="1" applyBorder="1" applyAlignment="1">
      <alignment horizontal="left" vertical="center"/>
    </xf>
    <xf numFmtId="38" fontId="10" fillId="0" borderId="155" xfId="35" applyFont="1" applyBorder="1" applyAlignment="1">
      <alignment horizontal="centerContinuous" vertical="center" wrapText="1"/>
    </xf>
    <xf numFmtId="38" fontId="10" fillId="0" borderId="29" xfId="35" applyFont="1" applyBorder="1" applyAlignment="1">
      <alignment horizontal="centerContinuous" vertical="center"/>
    </xf>
    <xf numFmtId="38" fontId="10" fillId="0" borderId="154" xfId="35" applyFont="1" applyBorder="1" applyAlignment="1">
      <alignment horizontal="centerContinuous" vertical="center"/>
    </xf>
    <xf numFmtId="38" fontId="10" fillId="0" borderId="29" xfId="35" applyFont="1" applyBorder="1" applyAlignment="1">
      <alignment horizontal="centerContinuous" vertical="center" shrinkToFit="1"/>
    </xf>
    <xf numFmtId="38" fontId="10" fillId="0" borderId="156" xfId="35" applyFont="1" applyBorder="1" applyAlignment="1">
      <alignment horizontal="centerContinuous" vertical="center" shrinkToFit="1"/>
    </xf>
    <xf numFmtId="38" fontId="10" fillId="0" borderId="19" xfId="35" applyFont="1" applyBorder="1" applyAlignment="1">
      <alignment horizontal="centerContinuous" vertical="center"/>
    </xf>
    <xf numFmtId="38" fontId="10" fillId="0" borderId="114" xfId="35" applyFont="1" applyBorder="1" applyAlignment="1">
      <alignment horizontal="center" vertical="center"/>
    </xf>
    <xf numFmtId="38" fontId="10" fillId="0" borderId="135" xfId="35" applyFont="1" applyBorder="1" applyAlignment="1">
      <alignment vertical="center"/>
    </xf>
    <xf numFmtId="38" fontId="10" fillId="0" borderId="113" xfId="35" applyFont="1" applyBorder="1" applyAlignment="1">
      <alignment horizontal="center" vertical="center"/>
    </xf>
    <xf numFmtId="38" fontId="10" fillId="0" borderId="113" xfId="35" applyFont="1" applyBorder="1" applyAlignment="1">
      <alignment horizontal="centerContinuous" vertical="center" shrinkToFit="1"/>
    </xf>
    <xf numFmtId="38" fontId="10" fillId="0" borderId="114" xfId="35" applyFont="1" applyBorder="1" applyAlignment="1">
      <alignment horizontal="centerContinuous" vertical="center"/>
    </xf>
    <xf numFmtId="177" fontId="10" fillId="0" borderId="135" xfId="35" applyNumberFormat="1" applyFont="1" applyBorder="1" applyAlignment="1">
      <alignment horizontal="right" vertical="center"/>
    </xf>
    <xf numFmtId="38" fontId="10" fillId="0" borderId="136" xfId="35" applyFont="1" applyBorder="1" applyAlignment="1">
      <alignment vertical="center"/>
    </xf>
    <xf numFmtId="38" fontId="10" fillId="0" borderId="157" xfId="35" applyFont="1" applyBorder="1" applyAlignment="1">
      <alignment horizontal="center" vertical="center"/>
    </xf>
    <xf numFmtId="38" fontId="10" fillId="0" borderId="158" xfId="35" applyFont="1" applyBorder="1" applyAlignment="1">
      <alignment horizontal="center" vertical="center"/>
    </xf>
    <xf numFmtId="38" fontId="10" fillId="0" borderId="159" xfId="35" applyFont="1" applyBorder="1" applyAlignment="1">
      <alignment vertical="center"/>
    </xf>
    <xf numFmtId="38" fontId="10" fillId="0" borderId="112" xfId="35" applyFont="1" applyFill="1" applyBorder="1" applyAlignment="1">
      <alignment horizontal="centerContinuous" vertical="center"/>
    </xf>
    <xf numFmtId="38" fontId="10" fillId="0" borderId="160" xfId="35" applyFont="1" applyFill="1" applyBorder="1" applyAlignment="1">
      <alignment horizontal="centerContinuous" vertical="center"/>
    </xf>
    <xf numFmtId="38" fontId="10" fillId="0" borderId="161" xfId="35" applyFont="1" applyBorder="1" applyAlignment="1">
      <alignment horizontal="centerContinuous" vertical="center"/>
    </xf>
    <xf numFmtId="38" fontId="10" fillId="0" borderId="112" xfId="35" applyFont="1" applyBorder="1" applyAlignment="1">
      <alignment horizontal="centerContinuous" vertical="center"/>
    </xf>
    <xf numFmtId="38" fontId="10" fillId="0" borderId="160" xfId="35" applyFont="1" applyBorder="1" applyAlignment="1">
      <alignment horizontal="centerContinuous" vertical="center"/>
    </xf>
    <xf numFmtId="38" fontId="10" fillId="0" borderId="80" xfId="35" applyFont="1" applyFill="1" applyBorder="1" applyAlignment="1">
      <alignment horizontal="center" vertical="center"/>
    </xf>
    <xf numFmtId="38" fontId="10" fillId="0" borderId="162" xfId="35" applyFont="1" applyFill="1" applyBorder="1" applyAlignment="1">
      <alignment vertical="center"/>
    </xf>
    <xf numFmtId="38" fontId="10" fillId="0" borderId="163" xfId="35" applyFont="1" applyFill="1" applyBorder="1" applyAlignment="1">
      <alignment horizontal="center" vertical="center"/>
    </xf>
    <xf numFmtId="38" fontId="12" fillId="0" borderId="80" xfId="35" applyFont="1" applyFill="1" applyBorder="1">
      <alignment vertical="center"/>
    </xf>
    <xf numFmtId="38" fontId="10" fillId="0" borderId="164" xfId="35" applyFont="1" applyFill="1" applyBorder="1" applyAlignment="1">
      <alignment horizontal="center" vertical="center"/>
    </xf>
    <xf numFmtId="38" fontId="10" fillId="0" borderId="165" xfId="35" applyFont="1" applyBorder="1" applyAlignment="1">
      <alignment horizontal="center" vertical="center"/>
    </xf>
    <xf numFmtId="38" fontId="10" fillId="0" borderId="80" xfId="35" applyFont="1" applyBorder="1" applyAlignment="1">
      <alignment horizontal="center" vertical="center"/>
    </xf>
    <xf numFmtId="38" fontId="10" fillId="0" borderId="77" xfId="35" applyFont="1" applyBorder="1" applyAlignment="1">
      <alignment vertical="center"/>
    </xf>
    <xf numFmtId="38" fontId="10" fillId="0" borderId="0" xfId="35" applyFont="1" applyBorder="1" applyAlignment="1">
      <alignment horizontal="centerContinuous" vertical="center" wrapText="1"/>
    </xf>
    <xf numFmtId="38" fontId="10" fillId="0" borderId="0" xfId="35" applyFont="1" applyBorder="1" applyAlignment="1">
      <alignment horizontal="centerContinuous" vertical="center"/>
    </xf>
    <xf numFmtId="38" fontId="10" fillId="0" borderId="21" xfId="35" applyFont="1" applyBorder="1" applyAlignment="1">
      <alignment horizontal="centerContinuous" vertical="center"/>
    </xf>
    <xf numFmtId="38" fontId="10" fillId="0" borderId="18" xfId="35" applyFont="1" applyBorder="1" applyAlignment="1">
      <alignment horizontal="centerContinuous" vertical="center"/>
    </xf>
    <xf numFmtId="38" fontId="10" fillId="0" borderId="121" xfId="35" applyFont="1" applyBorder="1" applyAlignment="1">
      <alignment horizontal="centerContinuous" vertical="center"/>
    </xf>
    <xf numFmtId="38" fontId="10" fillId="0" borderId="166" xfId="35" applyFont="1" applyBorder="1" applyAlignment="1">
      <alignment horizontal="centerContinuous" vertical="center"/>
    </xf>
    <xf numFmtId="38" fontId="10" fillId="0" borderId="114" xfId="35" applyFont="1" applyBorder="1" applyAlignment="1">
      <alignment horizontal="centerContinuous" vertical="center" shrinkToFit="1"/>
    </xf>
    <xf numFmtId="38" fontId="12" fillId="0" borderId="114" xfId="35" applyFont="1" applyBorder="1">
      <alignment vertical="center"/>
    </xf>
    <xf numFmtId="38" fontId="10" fillId="0" borderId="112" xfId="35" applyFont="1" applyBorder="1" applyAlignment="1">
      <alignment horizontal="centerContinuous" vertical="center" shrinkToFit="1"/>
    </xf>
    <xf numFmtId="38" fontId="10" fillId="0" borderId="120" xfId="35" applyFont="1" applyBorder="1" applyAlignment="1">
      <alignment horizontal="centerContinuous" vertical="center" shrinkToFit="1"/>
    </xf>
    <xf numFmtId="38" fontId="12" fillId="0" borderId="111" xfId="35" applyFont="1" applyBorder="1" applyAlignment="1">
      <alignment horizontal="centerContinuous" vertical="center" wrapText="1"/>
    </xf>
    <xf numFmtId="38" fontId="12" fillId="0" borderId="111" xfId="35" applyFont="1" applyBorder="1" applyAlignment="1">
      <alignment horizontal="centerContinuous" vertical="center"/>
    </xf>
    <xf numFmtId="38" fontId="12" fillId="0" borderId="167" xfId="35" applyFont="1" applyBorder="1" applyAlignment="1">
      <alignment horizontal="centerContinuous" vertical="center"/>
    </xf>
    <xf numFmtId="38" fontId="12" fillId="0" borderId="161" xfId="35" applyFont="1" applyBorder="1" applyAlignment="1">
      <alignment horizontal="centerContinuous" vertical="center" wrapText="1"/>
    </xf>
    <xf numFmtId="38" fontId="10" fillId="0" borderId="113" xfId="35" applyFont="1" applyBorder="1" applyAlignment="1">
      <alignment horizontal="centerContinuous" vertical="center"/>
    </xf>
    <xf numFmtId="38" fontId="10" fillId="0" borderId="119" xfId="35" applyFont="1" applyBorder="1" applyAlignment="1">
      <alignment horizontal="center" vertical="center"/>
    </xf>
    <xf numFmtId="38" fontId="10" fillId="0" borderId="113" xfId="35" applyFont="1" applyBorder="1" applyAlignment="1">
      <alignment horizontal="center" vertical="center" wrapText="1"/>
    </xf>
    <xf numFmtId="38" fontId="10" fillId="0" borderId="114" xfId="35" applyFont="1" applyBorder="1" applyAlignment="1">
      <alignment horizontal="center" vertical="center" wrapText="1"/>
    </xf>
    <xf numFmtId="38" fontId="10" fillId="0" borderId="159" xfId="35" applyFont="1" applyBorder="1" applyAlignment="1">
      <alignment vertical="center" wrapText="1"/>
    </xf>
    <xf numFmtId="38" fontId="10" fillId="0" borderId="157" xfId="35" applyFont="1" applyBorder="1" applyAlignment="1">
      <alignment horizontal="center" vertical="center" wrapText="1"/>
    </xf>
    <xf numFmtId="38" fontId="10" fillId="0" borderId="113" xfId="35" applyFont="1" applyFill="1" applyBorder="1" applyAlignment="1">
      <alignment horizontal="center" vertical="center"/>
    </xf>
    <xf numFmtId="38" fontId="10" fillId="0" borderId="114" xfId="35" applyFont="1" applyFill="1" applyBorder="1" applyAlignment="1">
      <alignment horizontal="center" vertical="center"/>
    </xf>
    <xf numFmtId="38" fontId="12" fillId="0" borderId="114" xfId="35" applyFont="1" applyFill="1" applyBorder="1">
      <alignment vertical="center"/>
    </xf>
    <xf numFmtId="38" fontId="10" fillId="0" borderId="158" xfId="35" applyFont="1" applyFill="1" applyBorder="1" applyAlignment="1">
      <alignment horizontal="center" vertical="center"/>
    </xf>
    <xf numFmtId="38" fontId="10" fillId="0" borderId="0" xfId="35" applyFont="1" applyBorder="1" applyAlignment="1">
      <alignment horizontal="center" vertical="center"/>
    </xf>
    <xf numFmtId="38" fontId="10" fillId="0" borderId="117" xfId="35" applyFont="1" applyBorder="1" applyAlignment="1">
      <alignment vertical="center"/>
    </xf>
    <xf numFmtId="38" fontId="10" fillId="0" borderId="121" xfId="35" applyFont="1" applyFill="1" applyBorder="1" applyAlignment="1">
      <alignment horizontal="center" vertical="center"/>
    </xf>
    <xf numFmtId="38" fontId="10" fillId="0" borderId="0" xfId="35" applyFont="1" applyFill="1" applyBorder="1" applyAlignment="1">
      <alignment horizontal="center" vertical="center"/>
    </xf>
    <xf numFmtId="38" fontId="10" fillId="0" borderId="21" xfId="35" applyFont="1" applyFill="1" applyBorder="1" applyAlignment="1">
      <alignment horizontal="center" vertical="center"/>
    </xf>
    <xf numFmtId="38" fontId="10" fillId="0" borderId="18" xfId="35" applyFont="1" applyBorder="1" applyAlignment="1">
      <alignment horizontal="center" vertical="center"/>
    </xf>
    <xf numFmtId="38" fontId="10" fillId="0" borderId="167" xfId="35" applyFont="1" applyBorder="1" applyAlignment="1">
      <alignment vertical="center"/>
    </xf>
    <xf numFmtId="38" fontId="10" fillId="0" borderId="29" xfId="35" applyFont="1" applyBorder="1" applyAlignment="1">
      <alignment horizontal="centerContinuous" vertical="center" wrapText="1"/>
    </xf>
    <xf numFmtId="38" fontId="10" fillId="0" borderId="156" xfId="35" applyFont="1" applyBorder="1" applyAlignment="1">
      <alignment horizontal="centerContinuous" vertical="center"/>
    </xf>
    <xf numFmtId="38" fontId="10" fillId="0" borderId="122" xfId="35" applyFont="1" applyBorder="1" applyAlignment="1">
      <alignment horizontal="centerContinuous" vertical="center"/>
    </xf>
    <xf numFmtId="38" fontId="10" fillId="0" borderId="111" xfId="35" applyFont="1" applyBorder="1" applyAlignment="1">
      <alignment horizontal="centerContinuous" vertical="center" wrapText="1"/>
    </xf>
    <xf numFmtId="38" fontId="10" fillId="0" borderId="112" xfId="35" applyFont="1" applyBorder="1" applyAlignment="1">
      <alignment horizontal="centerContinuous" vertical="center" wrapText="1"/>
    </xf>
    <xf numFmtId="38" fontId="10" fillId="0" borderId="80" xfId="35" applyFont="1" applyBorder="1" applyAlignment="1">
      <alignment horizontal="centerContinuous" vertical="center" wrapText="1"/>
    </xf>
    <xf numFmtId="38" fontId="10" fillId="0" borderId="80" xfId="35" applyFont="1" applyBorder="1" applyAlignment="1">
      <alignment horizontal="centerContinuous" vertical="center"/>
    </xf>
    <xf numFmtId="38" fontId="10" fillId="0" borderId="168" xfId="35" applyFont="1" applyBorder="1" applyAlignment="1">
      <alignment vertical="center"/>
    </xf>
    <xf numFmtId="38" fontId="10" fillId="0" borderId="163" xfId="35" applyFont="1" applyBorder="1" applyAlignment="1">
      <alignment horizontal="centerContinuous" vertical="center" shrinkToFit="1"/>
    </xf>
    <xf numFmtId="38" fontId="10" fillId="0" borderId="162" xfId="35" applyFont="1" applyBorder="1" applyAlignment="1">
      <alignment vertical="center"/>
    </xf>
    <xf numFmtId="38" fontId="12" fillId="0" borderId="80" xfId="35" applyFont="1" applyBorder="1">
      <alignment vertical="center"/>
    </xf>
    <xf numFmtId="38" fontId="10" fillId="0" borderId="80" xfId="35" applyFont="1" applyBorder="1" applyAlignment="1">
      <alignment horizontal="centerContinuous" vertical="center" shrinkToFit="1"/>
    </xf>
    <xf numFmtId="38" fontId="10" fillId="0" borderId="164" xfId="35" applyFont="1" applyBorder="1" applyAlignment="1">
      <alignment horizontal="center" vertical="center"/>
    </xf>
    <xf numFmtId="38" fontId="10" fillId="0" borderId="163" xfId="35" applyFont="1" applyBorder="1" applyAlignment="1">
      <alignment horizontal="center" vertical="center"/>
    </xf>
    <xf numFmtId="38" fontId="10" fillId="0" borderId="159" xfId="35" applyFont="1" applyBorder="1" applyAlignment="1">
      <alignment horizontal="center" vertical="center"/>
    </xf>
    <xf numFmtId="38" fontId="11" fillId="0" borderId="0" xfId="35" applyFont="1" applyAlignment="1">
      <alignment horizontal="left" vertical="center" indent="1"/>
    </xf>
    <xf numFmtId="0" fontId="14" fillId="32" borderId="111" xfId="0" applyFont="1" applyFill="1" applyBorder="1" applyAlignment="1"/>
    <xf numFmtId="0" fontId="21" fillId="32" borderId="111" xfId="0" applyFont="1" applyFill="1" applyBorder="1" applyAlignment="1"/>
    <xf numFmtId="0" fontId="14" fillId="29" borderId="121" xfId="0" applyFont="1" applyFill="1" applyBorder="1" applyAlignment="1"/>
    <xf numFmtId="0" fontId="0" fillId="29" borderId="113" xfId="0" applyFill="1" applyBorder="1" applyAlignment="1"/>
    <xf numFmtId="0" fontId="16" fillId="32" borderId="113" xfId="0" applyFont="1" applyFill="1" applyBorder="1" applyAlignment="1"/>
    <xf numFmtId="0" fontId="14" fillId="29" borderId="111" xfId="0" applyFont="1" applyFill="1" applyBorder="1" applyAlignment="1"/>
    <xf numFmtId="0" fontId="12" fillId="29" borderId="121" xfId="0" applyFont="1" applyFill="1" applyBorder="1" applyAlignment="1">
      <alignment horizontal="left" indent="1"/>
    </xf>
    <xf numFmtId="0" fontId="14" fillId="29" borderId="113" xfId="0" applyFont="1" applyFill="1" applyBorder="1" applyAlignment="1"/>
    <xf numFmtId="0" fontId="14" fillId="29" borderId="121" xfId="0" applyFont="1" applyFill="1" applyBorder="1" applyAlignment="1">
      <alignment horizontal="left"/>
    </xf>
    <xf numFmtId="0" fontId="14" fillId="29" borderId="136" xfId="0" applyFont="1" applyFill="1" applyBorder="1" applyAlignment="1"/>
    <xf numFmtId="0" fontId="12" fillId="29" borderId="112" xfId="0" applyFont="1" applyFill="1" applyBorder="1" applyAlignment="1">
      <alignment horizontal="right"/>
    </xf>
    <xf numFmtId="9" fontId="0" fillId="29" borderId="112" xfId="0" applyNumberFormat="1" applyFill="1" applyBorder="1" applyAlignment="1"/>
    <xf numFmtId="0" fontId="16" fillId="32" borderId="118" xfId="0" applyFont="1" applyFill="1" applyBorder="1" applyAlignment="1">
      <alignment horizontal="center"/>
    </xf>
    <xf numFmtId="177" fontId="23" fillId="29" borderId="123" xfId="35" applyNumberFormat="1" applyFont="1" applyFill="1" applyBorder="1" applyAlignment="1">
      <alignment shrinkToFit="1"/>
    </xf>
    <xf numFmtId="177" fontId="23" fillId="29" borderId="117" xfId="35" applyNumberFormat="1" applyFont="1" applyFill="1" applyBorder="1" applyAlignment="1">
      <alignment shrinkToFit="1"/>
    </xf>
    <xf numFmtId="38" fontId="12" fillId="29" borderId="0" xfId="35" applyFont="1" applyFill="1" applyBorder="1">
      <alignment vertical="center"/>
    </xf>
    <xf numFmtId="177" fontId="24" fillId="29" borderId="123" xfId="35" applyNumberFormat="1" applyFont="1" applyFill="1" applyBorder="1" applyAlignment="1">
      <alignment shrinkToFit="1"/>
    </xf>
    <xf numFmtId="177" fontId="23" fillId="29" borderId="118" xfId="35" applyNumberFormat="1" applyFont="1" applyFill="1" applyBorder="1" applyAlignment="1">
      <alignment shrinkToFit="1"/>
    </xf>
    <xf numFmtId="177" fontId="24" fillId="29" borderId="135" xfId="35" applyNumberFormat="1" applyFont="1" applyFill="1" applyBorder="1" applyAlignment="1">
      <alignment shrinkToFit="1"/>
    </xf>
    <xf numFmtId="177" fontId="23" fillId="29" borderId="135" xfId="35" applyNumberFormat="1" applyFont="1" applyFill="1" applyBorder="1" applyAlignment="1">
      <alignment shrinkToFit="1"/>
    </xf>
    <xf numFmtId="38" fontId="31" fillId="29" borderId="123" xfId="35" applyFont="1" applyFill="1" applyBorder="1" applyAlignment="1">
      <alignment shrinkToFit="1"/>
    </xf>
    <xf numFmtId="177" fontId="50" fillId="29" borderId="117" xfId="45" applyNumberFormat="1" applyFont="1" applyFill="1" applyBorder="1" applyAlignment="1" applyProtection="1"/>
    <xf numFmtId="177" fontId="50" fillId="29" borderId="123" xfId="45" applyNumberFormat="1" applyFont="1" applyFill="1" applyBorder="1" applyAlignment="1" applyProtection="1"/>
    <xf numFmtId="177" fontId="50" fillId="29" borderId="127" xfId="45" applyNumberFormat="1" applyFont="1" applyFill="1" applyBorder="1" applyAlignment="1" applyProtection="1"/>
    <xf numFmtId="38" fontId="31" fillId="29" borderId="133" xfId="35" applyFont="1" applyFill="1" applyBorder="1" applyAlignment="1">
      <alignment shrinkToFit="1"/>
    </xf>
    <xf numFmtId="0" fontId="10" fillId="29" borderId="169" xfId="51" applyFill="1" applyBorder="1"/>
    <xf numFmtId="177" fontId="50" fillId="29" borderId="130" xfId="45" applyNumberFormat="1" applyFont="1" applyFill="1" applyBorder="1" applyAlignment="1" applyProtection="1"/>
    <xf numFmtId="0" fontId="22" fillId="32" borderId="118" xfId="0" applyFont="1" applyFill="1" applyBorder="1" applyAlignment="1">
      <alignment horizontal="center"/>
    </xf>
    <xf numFmtId="38" fontId="19" fillId="29" borderId="0" xfId="35" applyFont="1" applyFill="1" applyBorder="1">
      <alignment vertical="center"/>
    </xf>
    <xf numFmtId="177" fontId="24" fillId="29" borderId="11" xfId="0" applyNumberFormat="1" applyFont="1" applyFill="1" applyBorder="1" applyAlignment="1"/>
    <xf numFmtId="3" fontId="24" fillId="29" borderId="114" xfId="0" applyNumberFormat="1" applyFont="1" applyFill="1" applyBorder="1" applyAlignment="1"/>
    <xf numFmtId="0" fontId="18" fillId="0" borderId="0" xfId="0" applyFont="1">
      <alignment vertical="center"/>
    </xf>
    <xf numFmtId="38" fontId="11" fillId="32" borderId="156" xfId="35" applyFont="1" applyFill="1" applyBorder="1">
      <alignment vertical="center"/>
    </xf>
    <xf numFmtId="38" fontId="14" fillId="32" borderId="18" xfId="35" applyFont="1" applyFill="1" applyBorder="1">
      <alignment vertical="center"/>
    </xf>
    <xf numFmtId="38" fontId="19" fillId="32" borderId="18" xfId="35" applyFont="1" applyFill="1" applyBorder="1">
      <alignment vertical="center"/>
    </xf>
    <xf numFmtId="38" fontId="19" fillId="32" borderId="157" xfId="35" applyFont="1" applyFill="1" applyBorder="1" applyAlignment="1">
      <alignment horizontal="center" vertical="center"/>
    </xf>
    <xf numFmtId="38" fontId="13" fillId="32" borderId="12" xfId="35" applyFont="1" applyFill="1" applyBorder="1">
      <alignment vertical="center"/>
    </xf>
    <xf numFmtId="38" fontId="11" fillId="32" borderId="114" xfId="35" applyFont="1" applyFill="1" applyBorder="1" applyAlignment="1">
      <alignment horizontal="center" vertical="center" shrinkToFit="1"/>
    </xf>
    <xf numFmtId="38" fontId="11" fillId="32" borderId="0" xfId="35" applyFont="1" applyFill="1" applyBorder="1" applyAlignment="1">
      <alignment horizontal="center" vertical="center" shrinkToFit="1"/>
    </xf>
    <xf numFmtId="38" fontId="10" fillId="32" borderId="170" xfId="35" applyFont="1" applyFill="1" applyBorder="1">
      <alignment vertical="center"/>
    </xf>
    <xf numFmtId="38" fontId="10" fillId="32" borderId="72" xfId="35" applyFont="1" applyFill="1" applyBorder="1">
      <alignment vertical="center"/>
    </xf>
    <xf numFmtId="38" fontId="12" fillId="32" borderId="141" xfId="35" applyFont="1" applyFill="1" applyBorder="1" applyAlignment="1">
      <alignment horizontal="centerContinuous" vertical="center" wrapText="1" shrinkToFit="1"/>
    </xf>
    <xf numFmtId="38" fontId="11" fillId="32" borderId="19" xfId="35" applyFont="1" applyFill="1" applyBorder="1">
      <alignment vertical="center"/>
    </xf>
    <xf numFmtId="38" fontId="14" fillId="32" borderId="21" xfId="35" applyFont="1" applyFill="1" applyBorder="1">
      <alignment vertical="center"/>
    </xf>
    <xf numFmtId="38" fontId="19" fillId="32" borderId="21" xfId="35" applyFont="1" applyFill="1" applyBorder="1">
      <alignment vertical="center"/>
    </xf>
    <xf numFmtId="38" fontId="19" fillId="32" borderId="158" xfId="35" applyFont="1" applyFill="1" applyBorder="1" applyAlignment="1">
      <alignment horizontal="center" vertical="center"/>
    </xf>
    <xf numFmtId="38" fontId="13" fillId="32" borderId="10" xfId="35" applyFont="1" applyFill="1" applyBorder="1">
      <alignment vertical="center"/>
    </xf>
    <xf numFmtId="38" fontId="10" fillId="0" borderId="0" xfId="35" applyFont="1" applyBorder="1" applyAlignment="1">
      <alignment horizontal="left" vertical="center"/>
    </xf>
    <xf numFmtId="38" fontId="11" fillId="32" borderId="19" xfId="35" applyFont="1" applyFill="1" applyBorder="1" applyAlignment="1">
      <alignment horizontal="center" vertical="center" shrinkToFit="1"/>
    </xf>
    <xf numFmtId="38" fontId="11" fillId="32" borderId="158" xfId="35" applyFont="1" applyFill="1" applyBorder="1" applyAlignment="1">
      <alignment horizontal="center" vertical="center" shrinkToFit="1"/>
    </xf>
    <xf numFmtId="38" fontId="11" fillId="32" borderId="160" xfId="35" applyFont="1" applyFill="1" applyBorder="1" applyAlignment="1">
      <alignment horizontal="center" vertical="center" shrinkToFit="1"/>
    </xf>
    <xf numFmtId="38" fontId="11" fillId="32" borderId="164" xfId="35" applyFont="1" applyFill="1" applyBorder="1" applyAlignment="1">
      <alignment horizontal="center" vertical="center" shrinkToFit="1"/>
    </xf>
    <xf numFmtId="38" fontId="11" fillId="32" borderId="21" xfId="35" applyFont="1" applyFill="1" applyBorder="1" applyAlignment="1">
      <alignment horizontal="center" vertical="center" shrinkToFit="1"/>
    </xf>
    <xf numFmtId="38" fontId="10" fillId="32" borderId="171" xfId="35" applyFont="1" applyFill="1" applyBorder="1">
      <alignment vertical="center"/>
    </xf>
    <xf numFmtId="38" fontId="10" fillId="32" borderId="47" xfId="35" applyFont="1" applyFill="1" applyBorder="1">
      <alignment vertical="center"/>
    </xf>
    <xf numFmtId="38" fontId="14" fillId="32" borderId="11" xfId="35" applyFont="1" applyFill="1" applyBorder="1">
      <alignment vertical="center"/>
    </xf>
    <xf numFmtId="38" fontId="13" fillId="32" borderId="27" xfId="35" applyFont="1" applyFill="1" applyBorder="1">
      <alignment vertical="center"/>
    </xf>
    <xf numFmtId="38" fontId="13" fillId="32" borderId="20" xfId="35" applyFont="1" applyFill="1" applyBorder="1">
      <alignment vertical="center"/>
    </xf>
    <xf numFmtId="38" fontId="13" fillId="32" borderId="73" xfId="35" applyFont="1" applyFill="1" applyBorder="1">
      <alignment vertical="center"/>
    </xf>
    <xf numFmtId="38" fontId="46" fillId="0" borderId="0" xfId="35" applyFont="1" applyFill="1" applyBorder="1">
      <alignment vertical="center"/>
    </xf>
    <xf numFmtId="38" fontId="46" fillId="28" borderId="11" xfId="35" applyFont="1" applyFill="1" applyBorder="1">
      <alignment vertical="center"/>
    </xf>
    <xf numFmtId="38" fontId="0" fillId="0" borderId="0" xfId="35" applyFont="1">
      <alignment vertical="center"/>
    </xf>
    <xf numFmtId="38" fontId="12" fillId="0" borderId="0" xfId="35" applyFont="1" applyAlignment="1">
      <alignment horizontal="center" vertical="center" wrapText="1"/>
    </xf>
    <xf numFmtId="0" fontId="14" fillId="0" borderId="0" xfId="0" applyFont="1" applyAlignment="1">
      <alignment horizontal="right" vertical="center"/>
    </xf>
    <xf numFmtId="38" fontId="21" fillId="0" borderId="0" xfId="35" applyFont="1">
      <alignment vertical="center"/>
    </xf>
    <xf numFmtId="0" fontId="21" fillId="0" borderId="0" xfId="0" applyFont="1">
      <alignment vertical="center"/>
    </xf>
    <xf numFmtId="38" fontId="12" fillId="0" borderId="135" xfId="35" applyFont="1" applyBorder="1" applyAlignment="1">
      <alignment horizontal="center" vertical="center"/>
    </xf>
    <xf numFmtId="38" fontId="0" fillId="0" borderId="0" xfId="0" applyNumberFormat="1">
      <alignment vertical="center"/>
    </xf>
    <xf numFmtId="38" fontId="0" fillId="0" borderId="135" xfId="35" applyFont="1" applyBorder="1">
      <alignment vertical="center"/>
    </xf>
    <xf numFmtId="0" fontId="0" fillId="0" borderId="135" xfId="0" applyBorder="1">
      <alignment vertical="center"/>
    </xf>
    <xf numFmtId="38" fontId="21" fillId="0" borderId="135" xfId="35" applyFont="1" applyBorder="1">
      <alignment vertical="center"/>
    </xf>
    <xf numFmtId="38" fontId="0" fillId="0" borderId="136" xfId="35" applyFont="1" applyBorder="1">
      <alignment vertical="center"/>
    </xf>
    <xf numFmtId="38" fontId="0" fillId="0" borderId="137" xfId="0" applyNumberFormat="1" applyBorder="1">
      <alignment vertical="center"/>
    </xf>
    <xf numFmtId="38" fontId="12" fillId="0" borderId="136" xfId="35" applyFont="1" applyBorder="1" applyAlignment="1">
      <alignment horizontal="right" vertical="center"/>
    </xf>
    <xf numFmtId="38" fontId="12" fillId="0" borderId="131" xfId="35" applyFont="1" applyBorder="1" applyAlignment="1">
      <alignment horizontal="right" vertical="center"/>
    </xf>
    <xf numFmtId="0" fontId="12" fillId="0" borderId="135" xfId="0" applyFont="1" applyBorder="1" applyAlignment="1">
      <alignment horizontal="center" vertical="center"/>
    </xf>
    <xf numFmtId="0" fontId="0" fillId="0" borderId="0" xfId="0" applyAlignment="1">
      <alignment horizontal="center" vertical="center"/>
    </xf>
    <xf numFmtId="38" fontId="22" fillId="0" borderId="0" xfId="35" applyFont="1">
      <alignment vertical="center"/>
    </xf>
    <xf numFmtId="38" fontId="22" fillId="0" borderId="0" xfId="0" applyNumberFormat="1" applyFont="1">
      <alignment vertical="center"/>
    </xf>
    <xf numFmtId="38" fontId="24" fillId="0" borderId="0" xfId="35" applyFont="1">
      <alignment vertical="center"/>
    </xf>
    <xf numFmtId="3" fontId="45" fillId="30" borderId="137" xfId="0" applyNumberFormat="1" applyFont="1" applyFill="1" applyBorder="1" applyAlignment="1"/>
    <xf numFmtId="3" fontId="45" fillId="0" borderId="0" xfId="0" applyNumberFormat="1" applyFont="1" applyAlignment="1"/>
    <xf numFmtId="0" fontId="52" fillId="0" borderId="0" xfId="52" applyFont="1">
      <alignment vertical="center"/>
    </xf>
    <xf numFmtId="0" fontId="53" fillId="0" borderId="0" xfId="52" applyFont="1">
      <alignment vertical="center"/>
    </xf>
    <xf numFmtId="0" fontId="53" fillId="0" borderId="0" xfId="52" applyFont="1" applyAlignment="1">
      <alignment horizontal="center" vertical="center"/>
    </xf>
    <xf numFmtId="0" fontId="51" fillId="0" borderId="0" xfId="52" applyFont="1">
      <alignment vertical="center"/>
    </xf>
    <xf numFmtId="0" fontId="12" fillId="0" borderId="117" xfId="52" applyFont="1" applyBorder="1" applyAlignment="1">
      <alignment horizontal="center" vertical="center"/>
    </xf>
    <xf numFmtId="0" fontId="12" fillId="0" borderId="117" xfId="52" applyFont="1" applyBorder="1" applyAlignment="1">
      <alignment horizontal="center" vertical="center" wrapText="1"/>
    </xf>
    <xf numFmtId="0" fontId="16" fillId="0" borderId="135" xfId="52" applyFont="1" applyBorder="1" applyAlignment="1">
      <alignment vertical="center" shrinkToFit="1"/>
    </xf>
    <xf numFmtId="0" fontId="12" fillId="0" borderId="135" xfId="52" applyFont="1" applyBorder="1" applyAlignment="1">
      <alignment horizontal="center" vertical="center"/>
    </xf>
    <xf numFmtId="0" fontId="12" fillId="0" borderId="135" xfId="52" applyFont="1" applyBorder="1" applyAlignment="1">
      <alignment vertical="center" wrapText="1"/>
    </xf>
    <xf numFmtId="0" fontId="12" fillId="0" borderId="135" xfId="52" applyFont="1" applyBorder="1">
      <alignment vertical="center"/>
    </xf>
    <xf numFmtId="49" fontId="12" fillId="0" borderId="135" xfId="52" applyNumberFormat="1" applyFont="1" applyBorder="1" applyAlignment="1">
      <alignment horizontal="center" vertical="center"/>
    </xf>
    <xf numFmtId="0" fontId="12" fillId="0" borderId="135" xfId="52" applyFont="1" applyBorder="1" applyAlignment="1">
      <alignment horizontal="center" vertical="center" shrinkToFit="1"/>
    </xf>
    <xf numFmtId="0" fontId="55" fillId="29" borderId="0" xfId="54" applyFont="1" applyFill="1"/>
    <xf numFmtId="0" fontId="52" fillId="29" borderId="0" xfId="54" applyFont="1" applyFill="1"/>
    <xf numFmtId="0" fontId="52" fillId="29" borderId="203" xfId="54" applyFont="1" applyFill="1" applyBorder="1" applyAlignment="1">
      <alignment horizontal="center" vertical="center"/>
    </xf>
    <xf numFmtId="0" fontId="52" fillId="29" borderId="204" xfId="54" applyFont="1" applyFill="1" applyBorder="1" applyAlignment="1">
      <alignment horizontal="center" vertical="center"/>
    </xf>
    <xf numFmtId="0" fontId="52" fillId="29" borderId="10" xfId="54" applyFont="1" applyFill="1" applyBorder="1" applyAlignment="1">
      <alignment horizontal="center" vertical="center"/>
    </xf>
    <xf numFmtId="0" fontId="52" fillId="29" borderId="0" xfId="54" applyFont="1" applyFill="1" applyAlignment="1">
      <alignment vertical="center"/>
    </xf>
    <xf numFmtId="0" fontId="52" fillId="29" borderId="204" xfId="54" applyFont="1" applyFill="1" applyBorder="1" applyAlignment="1">
      <alignment horizontal="center" vertical="center" wrapText="1"/>
    </xf>
    <xf numFmtId="0" fontId="52" fillId="29" borderId="174" xfId="54" applyFont="1" applyFill="1" applyBorder="1" applyAlignment="1">
      <alignment horizontal="center" vertical="center"/>
    </xf>
    <xf numFmtId="0" fontId="52" fillId="29" borderId="118" xfId="54" applyFont="1" applyFill="1" applyBorder="1" applyAlignment="1">
      <alignment vertical="center"/>
    </xf>
    <xf numFmtId="0" fontId="52" fillId="29" borderId="118" xfId="54" applyFont="1" applyFill="1" applyBorder="1"/>
    <xf numFmtId="0" fontId="52" fillId="29" borderId="158" xfId="54" applyFont="1" applyFill="1" applyBorder="1"/>
    <xf numFmtId="0" fontId="52" fillId="29" borderId="135" xfId="54" applyFont="1" applyFill="1" applyBorder="1" applyAlignment="1">
      <alignment vertical="center"/>
    </xf>
    <xf numFmtId="0" fontId="52" fillId="29" borderId="135" xfId="54" applyFont="1" applyFill="1" applyBorder="1"/>
    <xf numFmtId="0" fontId="52" fillId="29" borderId="171" xfId="54" applyFont="1" applyFill="1" applyBorder="1"/>
    <xf numFmtId="0" fontId="52" fillId="29" borderId="135" xfId="54" applyFont="1" applyFill="1" applyBorder="1" applyAlignment="1">
      <alignment horizontal="center"/>
    </xf>
    <xf numFmtId="0" fontId="52" fillId="29" borderId="135" xfId="54" applyFont="1" applyFill="1" applyBorder="1" applyAlignment="1">
      <alignment horizontal="left" vertical="center"/>
    </xf>
    <xf numFmtId="0" fontId="52" fillId="29" borderId="159" xfId="54" applyFont="1" applyFill="1" applyBorder="1"/>
    <xf numFmtId="0" fontId="52" fillId="29" borderId="117" xfId="54" applyFont="1" applyFill="1" applyBorder="1" applyAlignment="1">
      <alignment horizontal="center"/>
    </xf>
    <xf numFmtId="0" fontId="52" fillId="29" borderId="117" xfId="54" applyFont="1" applyFill="1" applyBorder="1"/>
    <xf numFmtId="0" fontId="52" fillId="29" borderId="160" xfId="54" applyFont="1" applyFill="1" applyBorder="1"/>
    <xf numFmtId="0" fontId="52" fillId="29" borderId="136" xfId="54" applyFont="1" applyFill="1" applyBorder="1" applyAlignment="1">
      <alignment horizontal="left" vertical="center"/>
    </xf>
    <xf numFmtId="0" fontId="52" fillId="29" borderId="137" xfId="54" applyFont="1" applyFill="1" applyBorder="1" applyAlignment="1">
      <alignment horizontal="left" vertical="center"/>
    </xf>
    <xf numFmtId="0" fontId="52" fillId="29" borderId="162" xfId="54" applyFont="1" applyFill="1" applyBorder="1"/>
    <xf numFmtId="0" fontId="52" fillId="29" borderId="162" xfId="54" applyFont="1" applyFill="1" applyBorder="1" applyAlignment="1">
      <alignment horizontal="center"/>
    </xf>
    <xf numFmtId="0" fontId="52" fillId="29" borderId="47" xfId="54" applyFont="1" applyFill="1" applyBorder="1" applyAlignment="1">
      <alignment horizontal="center"/>
    </xf>
    <xf numFmtId="0" fontId="52" fillId="29" borderId="77" xfId="54" applyFont="1" applyFill="1" applyBorder="1"/>
    <xf numFmtId="0" fontId="52" fillId="29" borderId="0" xfId="54" applyFont="1" applyFill="1" applyAlignment="1">
      <alignment horizontal="right" vertical="top"/>
    </xf>
    <xf numFmtId="0" fontId="52" fillId="29" borderId="0" xfId="54" applyFont="1" applyFill="1" applyAlignment="1">
      <alignment horizontal="left" vertical="top"/>
    </xf>
    <xf numFmtId="0" fontId="52" fillId="0" borderId="0" xfId="54" applyFont="1"/>
    <xf numFmtId="0" fontId="55" fillId="0" borderId="0" xfId="54" applyFont="1" applyAlignment="1">
      <alignment vertical="center"/>
    </xf>
    <xf numFmtId="0" fontId="52" fillId="32" borderId="202" xfId="54" applyFont="1" applyFill="1" applyBorder="1" applyAlignment="1">
      <alignment horizontal="center" vertical="center" wrapText="1"/>
    </xf>
    <xf numFmtId="179" fontId="52" fillId="32" borderId="135" xfId="54" applyNumberFormat="1" applyFont="1" applyFill="1" applyBorder="1" applyAlignment="1">
      <alignment horizontal="center" vertical="center" wrapText="1"/>
    </xf>
    <xf numFmtId="0" fontId="52" fillId="0" borderId="18" xfId="54" applyFont="1" applyBorder="1"/>
    <xf numFmtId="180" fontId="52" fillId="0" borderId="0" xfId="55" applyNumberFormat="1" applyFont="1" applyBorder="1"/>
    <xf numFmtId="0" fontId="52" fillId="0" borderId="207" xfId="54" applyFont="1" applyBorder="1"/>
    <xf numFmtId="0" fontId="52" fillId="0" borderId="87" xfId="54" applyFont="1" applyBorder="1"/>
    <xf numFmtId="38" fontId="52" fillId="0" borderId="110" xfId="55" applyFont="1" applyFill="1" applyBorder="1"/>
    <xf numFmtId="38" fontId="52" fillId="0" borderId="0" xfId="55" applyFont="1" applyFill="1" applyBorder="1"/>
    <xf numFmtId="0" fontId="52" fillId="0" borderId="96" xfId="54" applyFont="1" applyBorder="1"/>
    <xf numFmtId="0" fontId="52" fillId="0" borderId="41" xfId="54" applyFont="1" applyBorder="1"/>
    <xf numFmtId="38" fontId="52" fillId="0" borderId="98" xfId="55" applyFont="1" applyFill="1" applyBorder="1"/>
    <xf numFmtId="0" fontId="52" fillId="0" borderId="176" xfId="54" applyFont="1" applyBorder="1"/>
    <xf numFmtId="0" fontId="52" fillId="0" borderId="209" xfId="54" applyFont="1" applyBorder="1"/>
    <xf numFmtId="0" fontId="52" fillId="0" borderId="210" xfId="54" applyFont="1" applyBorder="1"/>
    <xf numFmtId="38" fontId="52" fillId="0" borderId="176" xfId="55" applyFont="1" applyFill="1" applyBorder="1"/>
    <xf numFmtId="0" fontId="52" fillId="0" borderId="41" xfId="54" applyFont="1" applyBorder="1" applyAlignment="1">
      <alignment wrapText="1"/>
    </xf>
    <xf numFmtId="38" fontId="52" fillId="33" borderId="11" xfId="54" applyNumberFormat="1" applyFont="1" applyFill="1" applyBorder="1"/>
    <xf numFmtId="38" fontId="52" fillId="0" borderId="187" xfId="54" applyNumberFormat="1" applyFont="1" applyBorder="1"/>
    <xf numFmtId="0" fontId="52" fillId="29" borderId="0" xfId="54" applyFont="1" applyFill="1" applyAlignment="1">
      <alignment vertical="top"/>
    </xf>
    <xf numFmtId="0" fontId="52" fillId="34" borderId="0" xfId="54" applyFont="1" applyFill="1"/>
    <xf numFmtId="0" fontId="52" fillId="34" borderId="0" xfId="54" applyFont="1" applyFill="1" applyAlignment="1">
      <alignment vertical="top"/>
    </xf>
    <xf numFmtId="0" fontId="57" fillId="0" borderId="0" xfId="54" applyFont="1" applyAlignment="1">
      <alignment vertical="center"/>
    </xf>
    <xf numFmtId="0" fontId="26" fillId="0" borderId="0" xfId="54" applyFont="1" applyAlignment="1">
      <alignment vertical="center"/>
    </xf>
    <xf numFmtId="0" fontId="58" fillId="0" borderId="0" xfId="54" applyFont="1" applyAlignment="1">
      <alignment vertical="center"/>
    </xf>
    <xf numFmtId="0" fontId="59" fillId="0" borderId="0" xfId="54" applyFont="1" applyAlignment="1">
      <alignment horizontal="center" vertical="center"/>
    </xf>
    <xf numFmtId="56" fontId="10" fillId="0" borderId="0" xfId="54" applyNumberFormat="1" applyAlignment="1">
      <alignment horizontal="center" vertical="center"/>
    </xf>
    <xf numFmtId="0" fontId="10" fillId="0" borderId="0" xfId="54" applyAlignment="1">
      <alignment horizontal="center" vertical="center"/>
    </xf>
    <xf numFmtId="0" fontId="11" fillId="0" borderId="0" xfId="54" applyFont="1" applyAlignment="1">
      <alignment vertical="center"/>
    </xf>
    <xf numFmtId="0" fontId="10" fillId="0" borderId="0" xfId="54"/>
    <xf numFmtId="0" fontId="10" fillId="32" borderId="199" xfId="54" applyFill="1" applyBorder="1"/>
    <xf numFmtId="0" fontId="10" fillId="32" borderId="200" xfId="54" applyFill="1" applyBorder="1"/>
    <xf numFmtId="0" fontId="10" fillId="32" borderId="200" xfId="54" applyFill="1" applyBorder="1" applyAlignment="1">
      <alignment horizontal="center"/>
    </xf>
    <xf numFmtId="0" fontId="10" fillId="32" borderId="194" xfId="54" applyFill="1" applyBorder="1" applyAlignment="1">
      <alignment horizontal="center"/>
    </xf>
    <xf numFmtId="0" fontId="12" fillId="32" borderId="201" xfId="54" applyFont="1" applyFill="1" applyBorder="1" applyAlignment="1">
      <alignment horizontal="center" vertical="center" wrapText="1"/>
    </xf>
    <xf numFmtId="0" fontId="10" fillId="32" borderId="165" xfId="54" applyFill="1" applyBorder="1"/>
    <xf numFmtId="0" fontId="10" fillId="32" borderId="80" xfId="54" applyFill="1" applyBorder="1"/>
    <xf numFmtId="0" fontId="10" fillId="32" borderId="197" xfId="54" applyFill="1" applyBorder="1" applyAlignment="1">
      <alignment horizontal="center"/>
    </xf>
    <xf numFmtId="0" fontId="12" fillId="32" borderId="214" xfId="54" applyFont="1" applyFill="1" applyBorder="1" applyAlignment="1">
      <alignment horizontal="center" vertical="center" wrapText="1"/>
    </xf>
    <xf numFmtId="0" fontId="49" fillId="0" borderId="18" xfId="54" applyFont="1" applyBorder="1"/>
    <xf numFmtId="0" fontId="10" fillId="0" borderId="0" xfId="54" applyAlignment="1">
      <alignment horizontal="right"/>
    </xf>
    <xf numFmtId="0" fontId="10" fillId="0" borderId="215" xfId="54" applyBorder="1"/>
    <xf numFmtId="180" fontId="10" fillId="0" borderId="177" xfId="55" applyNumberFormat="1" applyFont="1" applyBorder="1"/>
    <xf numFmtId="180" fontId="10" fillId="0" borderId="178" xfId="55" applyNumberFormat="1" applyFont="1" applyBorder="1"/>
    <xf numFmtId="180" fontId="10" fillId="0" borderId="21" xfId="55" applyNumberFormat="1" applyFont="1" applyBorder="1"/>
    <xf numFmtId="0" fontId="49" fillId="0" borderId="207" xfId="54" applyFont="1" applyBorder="1"/>
    <xf numFmtId="0" fontId="10" fillId="0" borderId="108" xfId="54" applyBorder="1"/>
    <xf numFmtId="0" fontId="10" fillId="0" borderId="87" xfId="54" applyBorder="1"/>
    <xf numFmtId="0" fontId="10" fillId="0" borderId="109" xfId="54" applyBorder="1"/>
    <xf numFmtId="38" fontId="10" fillId="0" borderId="210" xfId="55" applyFont="1" applyFill="1" applyBorder="1"/>
    <xf numFmtId="38" fontId="10" fillId="0" borderId="216" xfId="55" applyFont="1" applyFill="1" applyBorder="1"/>
    <xf numFmtId="0" fontId="10" fillId="0" borderId="209" xfId="54" applyBorder="1"/>
    <xf numFmtId="38" fontId="10" fillId="0" borderId="210" xfId="55" applyFont="1" applyBorder="1"/>
    <xf numFmtId="0" fontId="10" fillId="0" borderId="18" xfId="54" applyBorder="1"/>
    <xf numFmtId="0" fontId="10" fillId="0" borderId="96" xfId="54" applyBorder="1"/>
    <xf numFmtId="38" fontId="10" fillId="0" borderId="110" xfId="55" applyFont="1" applyFill="1" applyBorder="1"/>
    <xf numFmtId="0" fontId="10" fillId="0" borderId="96" xfId="54" applyBorder="1" applyAlignment="1">
      <alignment shrinkToFit="1"/>
    </xf>
    <xf numFmtId="0" fontId="10" fillId="0" borderId="87" xfId="54" applyBorder="1" applyAlignment="1">
      <alignment shrinkToFit="1"/>
    </xf>
    <xf numFmtId="38" fontId="10" fillId="0" borderId="110" xfId="55" applyFont="1" applyBorder="1"/>
    <xf numFmtId="0" fontId="49" fillId="0" borderId="156" xfId="54" applyFont="1" applyBorder="1"/>
    <xf numFmtId="0" fontId="10" fillId="0" borderId="217" xfId="54" applyBorder="1"/>
    <xf numFmtId="0" fontId="10" fillId="0" borderId="29" xfId="54" applyBorder="1"/>
    <xf numFmtId="0" fontId="10" fillId="0" borderId="218" xfId="54" applyBorder="1"/>
    <xf numFmtId="38" fontId="10" fillId="0" borderId="189" xfId="55" applyFont="1" applyBorder="1"/>
    <xf numFmtId="38" fontId="10" fillId="0" borderId="19" xfId="55" applyFont="1" applyBorder="1"/>
    <xf numFmtId="38" fontId="10" fillId="0" borderId="216" xfId="55" applyFont="1" applyBorder="1"/>
    <xf numFmtId="0" fontId="10" fillId="0" borderId="98" xfId="54" applyBorder="1"/>
    <xf numFmtId="0" fontId="10" fillId="0" borderId="97" xfId="54" applyBorder="1"/>
    <xf numFmtId="38" fontId="10" fillId="0" borderId="98" xfId="55" applyFont="1" applyBorder="1"/>
    <xf numFmtId="38" fontId="10" fillId="0" borderId="176" xfId="55" applyFont="1" applyBorder="1"/>
    <xf numFmtId="38" fontId="10" fillId="0" borderId="40" xfId="55" applyFont="1" applyBorder="1"/>
    <xf numFmtId="0" fontId="10" fillId="0" borderId="108" xfId="54" applyBorder="1" applyAlignment="1">
      <alignment horizontal="left"/>
    </xf>
    <xf numFmtId="0" fontId="10" fillId="0" borderId="87" xfId="54" applyBorder="1" applyAlignment="1">
      <alignment horizontal="left" shrinkToFit="1"/>
    </xf>
    <xf numFmtId="0" fontId="10" fillId="0" borderId="182" xfId="54" applyBorder="1"/>
    <xf numFmtId="0" fontId="10" fillId="0" borderId="41" xfId="54" applyBorder="1"/>
    <xf numFmtId="0" fontId="49" fillId="0" borderId="219" xfId="54" applyFont="1" applyBorder="1"/>
    <xf numFmtId="0" fontId="10" fillId="0" borderId="220" xfId="54" applyBorder="1"/>
    <xf numFmtId="0" fontId="10" fillId="0" borderId="220" xfId="54" applyBorder="1" applyAlignment="1">
      <alignment horizontal="right"/>
    </xf>
    <xf numFmtId="0" fontId="10" fillId="0" borderId="221" xfId="54" applyBorder="1"/>
    <xf numFmtId="38" fontId="10" fillId="0" borderId="222" xfId="55" applyFont="1" applyBorder="1"/>
    <xf numFmtId="38" fontId="10" fillId="0" borderId="223" xfId="55" applyFont="1" applyBorder="1"/>
    <xf numFmtId="38" fontId="10" fillId="0" borderId="224" xfId="55" applyFont="1" applyBorder="1"/>
    <xf numFmtId="38" fontId="10" fillId="0" borderId="98" xfId="55" applyFont="1" applyFill="1" applyBorder="1"/>
    <xf numFmtId="38" fontId="10" fillId="0" borderId="176" xfId="55" applyFont="1" applyFill="1" applyBorder="1"/>
    <xf numFmtId="0" fontId="10" fillId="0" borderId="199" xfId="54" applyBorder="1"/>
    <xf numFmtId="0" fontId="10" fillId="0" borderId="200" xfId="54" applyBorder="1"/>
    <xf numFmtId="0" fontId="10" fillId="0" borderId="200" xfId="54" applyBorder="1" applyAlignment="1">
      <alignment horizontal="right"/>
    </xf>
    <xf numFmtId="0" fontId="10" fillId="0" borderId="196" xfId="54" applyBorder="1"/>
    <xf numFmtId="38" fontId="10" fillId="0" borderId="225" xfId="55" applyFont="1" applyFill="1" applyBorder="1"/>
    <xf numFmtId="38" fontId="10" fillId="0" borderId="191" xfId="55" applyFont="1" applyFill="1" applyBorder="1"/>
    <xf numFmtId="38" fontId="10" fillId="0" borderId="177" xfId="55" applyFont="1" applyBorder="1"/>
    <xf numFmtId="38" fontId="10" fillId="0" borderId="21" xfId="55" applyFont="1" applyBorder="1"/>
    <xf numFmtId="0" fontId="10" fillId="0" borderId="69" xfId="54" applyBorder="1"/>
    <xf numFmtId="0" fontId="10" fillId="0" borderId="41" xfId="54" applyBorder="1" applyAlignment="1">
      <alignment horizontal="right"/>
    </xf>
    <xf numFmtId="0" fontId="10" fillId="0" borderId="70" xfId="54" applyBorder="1"/>
    <xf numFmtId="0" fontId="10" fillId="0" borderId="56" xfId="54" applyBorder="1"/>
    <xf numFmtId="0" fontId="10" fillId="0" borderId="56" xfId="54" applyBorder="1" applyAlignment="1">
      <alignment horizontal="right"/>
    </xf>
    <xf numFmtId="0" fontId="10" fillId="0" borderId="101" xfId="54" applyBorder="1"/>
    <xf numFmtId="38" fontId="10" fillId="0" borderId="102" xfId="55" applyFont="1" applyBorder="1"/>
    <xf numFmtId="38" fontId="10" fillId="0" borderId="55" xfId="55" applyFont="1" applyBorder="1"/>
    <xf numFmtId="0" fontId="10" fillId="0" borderId="226" xfId="54" applyBorder="1"/>
    <xf numFmtId="0" fontId="10" fillId="0" borderId="227" xfId="54" applyBorder="1"/>
    <xf numFmtId="0" fontId="10" fillId="0" borderId="227" xfId="54" applyBorder="1" applyAlignment="1">
      <alignment horizontal="right"/>
    </xf>
    <xf numFmtId="0" fontId="10" fillId="0" borderId="228" xfId="54" applyBorder="1"/>
    <xf numFmtId="38" fontId="10" fillId="0" borderId="229" xfId="55" applyFont="1" applyFill="1" applyBorder="1"/>
    <xf numFmtId="38" fontId="10" fillId="0" borderId="230" xfId="55" applyFont="1" applyFill="1" applyBorder="1"/>
    <xf numFmtId="0" fontId="10" fillId="0" borderId="231" xfId="54" applyBorder="1"/>
    <xf numFmtId="0" fontId="10" fillId="0" borderId="232" xfId="54" applyBorder="1"/>
    <xf numFmtId="0" fontId="10" fillId="0" borderId="233" xfId="54" applyBorder="1"/>
    <xf numFmtId="38" fontId="10" fillId="0" borderId="234" xfId="55" applyFont="1" applyFill="1" applyBorder="1"/>
    <xf numFmtId="38" fontId="10" fillId="0" borderId="235" xfId="55" applyFont="1" applyFill="1" applyBorder="1"/>
    <xf numFmtId="38" fontId="10" fillId="0" borderId="40" xfId="55" applyFont="1" applyFill="1" applyBorder="1"/>
    <xf numFmtId="9" fontId="10" fillId="0" borderId="97" xfId="56" applyFont="1" applyBorder="1" applyAlignment="1">
      <alignment horizontal="left"/>
    </xf>
    <xf numFmtId="0" fontId="10" fillId="0" borderId="211" xfId="54" applyBorder="1"/>
    <xf numFmtId="0" fontId="10" fillId="0" borderId="212" xfId="54" applyBorder="1"/>
    <xf numFmtId="0" fontId="10" fillId="0" borderId="236" xfId="54" applyBorder="1"/>
    <xf numFmtId="38" fontId="10" fillId="0" borderId="187" xfId="55" applyFont="1" applyBorder="1"/>
    <xf numFmtId="38" fontId="10" fillId="0" borderId="213" xfId="55" applyFont="1" applyBorder="1"/>
    <xf numFmtId="0" fontId="10" fillId="0" borderId="13" xfId="54" applyBorder="1"/>
    <xf numFmtId="0" fontId="10" fillId="0" borderId="237" xfId="54" applyBorder="1"/>
    <xf numFmtId="38" fontId="10" fillId="0" borderId="13" xfId="55" applyFont="1" applyBorder="1"/>
    <xf numFmtId="38" fontId="10" fillId="0" borderId="178" xfId="55" applyFont="1" applyBorder="1"/>
    <xf numFmtId="0" fontId="49" fillId="0" borderId="0" xfId="54" applyFont="1"/>
    <xf numFmtId="0" fontId="10" fillId="0" borderId="178" xfId="54" applyBorder="1"/>
    <xf numFmtId="0" fontId="10" fillId="0" borderId="96" xfId="54" applyBorder="1" applyAlignment="1">
      <alignment horizontal="left"/>
    </xf>
    <xf numFmtId="38" fontId="10" fillId="0" borderId="190" xfId="55" applyFont="1" applyBorder="1"/>
    <xf numFmtId="38" fontId="10" fillId="0" borderId="63" xfId="55" applyFont="1" applyBorder="1"/>
    <xf numFmtId="0" fontId="10" fillId="0" borderId="165" xfId="54" applyBorder="1"/>
    <xf numFmtId="0" fontId="10" fillId="0" borderId="238" xfId="54" applyBorder="1"/>
    <xf numFmtId="0" fontId="10" fillId="0" borderId="239" xfId="54" applyBorder="1"/>
    <xf numFmtId="38" fontId="10" fillId="0" borderId="187" xfId="55" applyFont="1" applyFill="1" applyBorder="1"/>
    <xf numFmtId="38" fontId="10" fillId="0" borderId="213" xfId="55" applyFont="1" applyFill="1" applyBorder="1"/>
    <xf numFmtId="0" fontId="10" fillId="0" borderId="240" xfId="54" applyBorder="1"/>
    <xf numFmtId="0" fontId="10" fillId="0" borderId="241" xfId="54" applyBorder="1"/>
    <xf numFmtId="0" fontId="10" fillId="0" borderId="242" xfId="54" applyBorder="1"/>
    <xf numFmtId="38" fontId="10" fillId="0" borderId="243" xfId="55" applyFont="1" applyBorder="1"/>
    <xf numFmtId="38" fontId="10" fillId="0" borderId="244" xfId="55" applyFont="1" applyBorder="1"/>
    <xf numFmtId="0" fontId="10" fillId="0" borderId="122" xfId="54" applyBorder="1"/>
    <xf numFmtId="0" fontId="10" fillId="0" borderId="184" xfId="54" applyBorder="1"/>
    <xf numFmtId="0" fontId="10" fillId="0" borderId="82" xfId="54" applyBorder="1"/>
    <xf numFmtId="0" fontId="10" fillId="0" borderId="83" xfId="54" applyBorder="1"/>
    <xf numFmtId="38" fontId="10" fillId="0" borderId="94" xfId="55" applyFont="1" applyBorder="1"/>
    <xf numFmtId="38" fontId="10" fillId="0" borderId="185" xfId="55" applyFont="1" applyBorder="1"/>
    <xf numFmtId="0" fontId="10" fillId="0" borderId="78" xfId="54" applyBorder="1"/>
    <xf numFmtId="0" fontId="10" fillId="0" borderId="193" xfId="54" applyBorder="1"/>
    <xf numFmtId="176" fontId="10" fillId="30" borderId="179" xfId="54" applyNumberFormat="1" applyFill="1" applyBorder="1"/>
    <xf numFmtId="0" fontId="10" fillId="0" borderId="245" xfId="54" applyBorder="1"/>
    <xf numFmtId="176" fontId="10" fillId="30" borderId="39" xfId="54" applyNumberFormat="1" applyFill="1" applyBorder="1"/>
    <xf numFmtId="0" fontId="10" fillId="0" borderId="246" xfId="54" applyBorder="1"/>
    <xf numFmtId="40" fontId="10" fillId="30" borderId="188" xfId="54" applyNumberFormat="1" applyFill="1" applyBorder="1"/>
    <xf numFmtId="0" fontId="10" fillId="0" borderId="186" xfId="54" applyBorder="1"/>
    <xf numFmtId="40" fontId="10" fillId="0" borderId="187" xfId="55" applyNumberFormat="1" applyFont="1" applyBorder="1" applyAlignment="1">
      <alignment horizontal="right"/>
    </xf>
    <xf numFmtId="40" fontId="10" fillId="0" borderId="0" xfId="54" applyNumberFormat="1"/>
    <xf numFmtId="40" fontId="10" fillId="0" borderId="0" xfId="55" applyNumberFormat="1" applyFont="1" applyBorder="1" applyAlignment="1">
      <alignment horizontal="right"/>
    </xf>
    <xf numFmtId="38" fontId="10" fillId="0" borderId="0" xfId="55" applyFont="1" applyBorder="1"/>
    <xf numFmtId="0" fontId="60" fillId="29" borderId="0" xfId="54" applyFont="1" applyFill="1"/>
    <xf numFmtId="0" fontId="52" fillId="0" borderId="165" xfId="54" applyFont="1" applyBorder="1"/>
    <xf numFmtId="0" fontId="10" fillId="0" borderId="0" xfId="54" applyAlignment="1">
      <alignment vertical="center"/>
    </xf>
    <xf numFmtId="0" fontId="48" fillId="0" borderId="0" xfId="54" applyFont="1" applyAlignment="1">
      <alignment vertical="center"/>
    </xf>
    <xf numFmtId="0" fontId="10" fillId="0" borderId="111" xfId="54" applyBorder="1" applyAlignment="1">
      <alignment vertical="center"/>
    </xf>
    <xf numFmtId="0" fontId="10" fillId="0" borderId="112" xfId="54" applyBorder="1" applyAlignment="1">
      <alignment vertical="center"/>
    </xf>
    <xf numFmtId="0" fontId="16" fillId="0" borderId="0" xfId="54" applyFont="1" applyAlignment="1">
      <alignment vertical="center" shrinkToFit="1"/>
    </xf>
    <xf numFmtId="0" fontId="10" fillId="0" borderId="112" xfId="54" applyBorder="1" applyAlignment="1">
      <alignment horizontal="left" vertical="center"/>
    </xf>
    <xf numFmtId="0" fontId="6" fillId="0" borderId="0" xfId="60">
      <alignment vertical="center"/>
    </xf>
    <xf numFmtId="0" fontId="67" fillId="0" borderId="111" xfId="60" applyFont="1" applyBorder="1" applyAlignment="1">
      <alignment horizontal="center" vertical="center" textRotation="255"/>
    </xf>
    <xf numFmtId="0" fontId="6" fillId="0" borderId="250" xfId="60" applyBorder="1">
      <alignment vertical="center"/>
    </xf>
    <xf numFmtId="0" fontId="6" fillId="0" borderId="251" xfId="60" applyBorder="1">
      <alignment vertical="center"/>
    </xf>
    <xf numFmtId="0" fontId="6" fillId="0" borderId="252" xfId="60" applyBorder="1">
      <alignment vertical="center"/>
    </xf>
    <xf numFmtId="0" fontId="70" fillId="0" borderId="121" xfId="60" applyFont="1" applyBorder="1" applyAlignment="1">
      <alignment horizontal="center" vertical="center" textRotation="255"/>
    </xf>
    <xf numFmtId="0" fontId="6" fillId="0" borderId="253" xfId="60" applyBorder="1">
      <alignment vertical="center"/>
    </xf>
    <xf numFmtId="0" fontId="6" fillId="0" borderId="254" xfId="60" applyBorder="1">
      <alignment vertical="center"/>
    </xf>
    <xf numFmtId="0" fontId="6" fillId="0" borderId="255" xfId="60" applyBorder="1">
      <alignment vertical="center"/>
    </xf>
    <xf numFmtId="0" fontId="70" fillId="0" borderId="113" xfId="60" applyFont="1" applyBorder="1" applyAlignment="1">
      <alignment horizontal="center" vertical="center" textRotation="255"/>
    </xf>
    <xf numFmtId="0" fontId="6" fillId="0" borderId="256" xfId="60" applyBorder="1">
      <alignment vertical="center"/>
    </xf>
    <xf numFmtId="0" fontId="6" fillId="0" borderId="257" xfId="60" applyBorder="1">
      <alignment vertical="center"/>
    </xf>
    <xf numFmtId="0" fontId="6" fillId="0" borderId="258" xfId="60" applyBorder="1">
      <alignment vertical="center"/>
    </xf>
    <xf numFmtId="0" fontId="6" fillId="0" borderId="111" xfId="60" applyBorder="1" applyAlignment="1">
      <alignment horizontal="center" vertical="center" textRotation="255"/>
    </xf>
    <xf numFmtId="0" fontId="6" fillId="0" borderId="121" xfId="60" applyBorder="1" applyAlignment="1">
      <alignment horizontal="center" vertical="center" textRotation="255"/>
    </xf>
    <xf numFmtId="0" fontId="6" fillId="0" borderId="113" xfId="60" applyBorder="1" applyAlignment="1">
      <alignment horizontal="center" vertical="center" textRotation="255"/>
    </xf>
    <xf numFmtId="0" fontId="6" fillId="0" borderId="111" xfId="60" applyBorder="1">
      <alignment vertical="center"/>
    </xf>
    <xf numFmtId="0" fontId="6" fillId="0" borderId="259" xfId="60" applyBorder="1">
      <alignment vertical="center"/>
    </xf>
    <xf numFmtId="0" fontId="6" fillId="0" borderId="260" xfId="60" applyBorder="1">
      <alignment vertical="center"/>
    </xf>
    <xf numFmtId="0" fontId="6" fillId="0" borderId="261" xfId="60" applyBorder="1">
      <alignment vertical="center"/>
    </xf>
    <xf numFmtId="0" fontId="6" fillId="0" borderId="121" xfId="60" applyBorder="1">
      <alignment vertical="center"/>
    </xf>
    <xf numFmtId="0" fontId="6" fillId="0" borderId="262" xfId="60" applyBorder="1">
      <alignment vertical="center"/>
    </xf>
    <xf numFmtId="0" fontId="6" fillId="0" borderId="263" xfId="60" applyBorder="1">
      <alignment vertical="center"/>
    </xf>
    <xf numFmtId="0" fontId="6" fillId="0" borderId="264" xfId="60" applyBorder="1">
      <alignment vertical="center"/>
    </xf>
    <xf numFmtId="0" fontId="6" fillId="0" borderId="265" xfId="60" applyBorder="1">
      <alignment vertical="center"/>
    </xf>
    <xf numFmtId="0" fontId="6" fillId="0" borderId="266" xfId="60" applyBorder="1">
      <alignment vertical="center"/>
    </xf>
    <xf numFmtId="0" fontId="6" fillId="0" borderId="267" xfId="60" applyBorder="1">
      <alignment vertical="center"/>
    </xf>
    <xf numFmtId="0" fontId="6" fillId="0" borderId="113" xfId="60" applyBorder="1">
      <alignment vertical="center"/>
    </xf>
    <xf numFmtId="0" fontId="6" fillId="0" borderId="268" xfId="60" applyBorder="1">
      <alignment vertical="center"/>
    </xf>
    <xf numFmtId="0" fontId="6" fillId="0" borderId="269" xfId="60" applyBorder="1">
      <alignment vertical="center"/>
    </xf>
    <xf numFmtId="0" fontId="6" fillId="0" borderId="270" xfId="60" applyBorder="1">
      <alignment vertical="center"/>
    </xf>
    <xf numFmtId="0" fontId="12" fillId="0" borderId="135" xfId="52" quotePrefix="1" applyFont="1" applyBorder="1" applyAlignment="1">
      <alignment horizontal="center" vertical="center"/>
    </xf>
    <xf numFmtId="0" fontId="12" fillId="0" borderId="135" xfId="52" applyFont="1" applyBorder="1" applyAlignment="1">
      <alignment horizontal="left" vertical="center" shrinkToFit="1"/>
    </xf>
    <xf numFmtId="0" fontId="54" fillId="0" borderId="0" xfId="52" applyFont="1" applyAlignment="1">
      <alignment horizontal="center" vertical="center"/>
    </xf>
    <xf numFmtId="0" fontId="52" fillId="0" borderId="0" xfId="0" applyFont="1">
      <alignment vertical="center"/>
    </xf>
    <xf numFmtId="0" fontId="53" fillId="0" borderId="0" xfId="0" applyFont="1">
      <alignment vertical="center"/>
    </xf>
    <xf numFmtId="0" fontId="10" fillId="0" borderId="0" xfId="54" applyAlignment="1">
      <alignment horizontal="left" vertical="center"/>
    </xf>
    <xf numFmtId="0" fontId="10" fillId="0" borderId="136" xfId="54" applyBorder="1" applyAlignment="1">
      <alignment vertical="center"/>
    </xf>
    <xf numFmtId="38" fontId="52" fillId="0" borderId="216" xfId="55" applyFont="1" applyFill="1" applyBorder="1"/>
    <xf numFmtId="38" fontId="52" fillId="0" borderId="40" xfId="55" applyFont="1" applyFill="1" applyBorder="1"/>
    <xf numFmtId="38" fontId="52" fillId="0" borderId="247" xfId="55" applyFont="1" applyFill="1" applyBorder="1"/>
    <xf numFmtId="38" fontId="52" fillId="0" borderId="213" xfId="54" applyNumberFormat="1" applyFont="1" applyBorder="1"/>
    <xf numFmtId="38" fontId="52" fillId="33" borderId="73" xfId="54" applyNumberFormat="1" applyFont="1" applyFill="1" applyBorder="1"/>
    <xf numFmtId="38" fontId="52" fillId="0" borderId="177" xfId="55" applyFont="1" applyFill="1" applyBorder="1"/>
    <xf numFmtId="38" fontId="52" fillId="0" borderId="21" xfId="55" applyFont="1" applyFill="1" applyBorder="1"/>
    <xf numFmtId="38" fontId="52" fillId="0" borderId="187" xfId="55" applyFont="1" applyFill="1" applyBorder="1"/>
    <xf numFmtId="38" fontId="52" fillId="0" borderId="213" xfId="55" applyFont="1" applyFill="1" applyBorder="1"/>
    <xf numFmtId="0" fontId="68" fillId="36" borderId="117" xfId="60" applyFont="1" applyFill="1" applyBorder="1" applyAlignment="1">
      <alignment horizontal="center" vertical="center"/>
    </xf>
    <xf numFmtId="0" fontId="72" fillId="0" borderId="0" xfId="52" applyFont="1">
      <alignment vertical="center"/>
    </xf>
    <xf numFmtId="0" fontId="73" fillId="0" borderId="0" xfId="60" applyFont="1">
      <alignment vertical="center"/>
    </xf>
    <xf numFmtId="0" fontId="52" fillId="29" borderId="0" xfId="54" applyFont="1" applyFill="1" applyAlignment="1">
      <alignment vertical="top" wrapText="1"/>
    </xf>
    <xf numFmtId="0" fontId="52" fillId="29" borderId="0" xfId="54" applyFont="1" applyFill="1" applyAlignment="1">
      <alignment wrapText="1"/>
    </xf>
    <xf numFmtId="0" fontId="10" fillId="0" borderId="131" xfId="54" applyBorder="1" applyAlignment="1">
      <alignment horizontal="right" vertical="center"/>
    </xf>
    <xf numFmtId="0" fontId="10" fillId="0" borderId="137" xfId="54" applyBorder="1" applyAlignment="1">
      <alignment horizontal="right" vertical="center"/>
    </xf>
    <xf numFmtId="0" fontId="10" fillId="35" borderId="136" xfId="54" applyFill="1" applyBorder="1" applyAlignment="1">
      <alignment horizontal="center" vertical="center" wrapText="1"/>
    </xf>
    <xf numFmtId="0" fontId="10" fillId="35" borderId="137" xfId="54" applyFill="1" applyBorder="1" applyAlignment="1">
      <alignment horizontal="center" vertical="center" wrapText="1"/>
    </xf>
    <xf numFmtId="0" fontId="10" fillId="0" borderId="136" xfId="54" applyBorder="1" applyAlignment="1">
      <alignment horizontal="center" vertical="center" wrapText="1"/>
    </xf>
    <xf numFmtId="0" fontId="10" fillId="0" borderId="131" xfId="54" applyBorder="1" applyAlignment="1">
      <alignment vertical="center"/>
    </xf>
    <xf numFmtId="0" fontId="10" fillId="0" borderId="137" xfId="54" applyBorder="1" applyAlignment="1">
      <alignment vertical="center"/>
    </xf>
    <xf numFmtId="0" fontId="10" fillId="0" borderId="113" xfId="54" applyBorder="1" applyAlignment="1">
      <alignment horizontal="left" vertical="center"/>
    </xf>
    <xf numFmtId="38" fontId="0" fillId="0" borderId="136" xfId="57" applyFont="1" applyBorder="1" applyAlignment="1">
      <alignment vertical="center"/>
    </xf>
    <xf numFmtId="38" fontId="10" fillId="0" borderId="137" xfId="54" applyNumberFormat="1" applyBorder="1" applyAlignment="1">
      <alignment vertical="center"/>
    </xf>
    <xf numFmtId="0" fontId="10" fillId="0" borderId="136" xfId="54" applyBorder="1" applyAlignment="1">
      <alignment horizontal="left" vertical="center"/>
    </xf>
    <xf numFmtId="0" fontId="10" fillId="0" borderId="112" xfId="54" applyBorder="1" applyAlignment="1">
      <alignment horizontal="right" vertical="center"/>
    </xf>
    <xf numFmtId="0" fontId="16" fillId="0" borderId="249" xfId="54" applyFont="1" applyBorder="1" applyAlignment="1">
      <alignment vertical="center" shrinkToFit="1"/>
    </xf>
    <xf numFmtId="0" fontId="10" fillId="0" borderId="113" xfId="54" applyBorder="1" applyAlignment="1">
      <alignment vertical="center"/>
    </xf>
    <xf numFmtId="0" fontId="10" fillId="0" borderId="114" xfId="54" applyBorder="1" applyAlignment="1">
      <alignment vertical="center"/>
    </xf>
    <xf numFmtId="0" fontId="10" fillId="0" borderId="119" xfId="54" applyBorder="1" applyAlignment="1">
      <alignment vertical="center"/>
    </xf>
    <xf numFmtId="0" fontId="10" fillId="0" borderId="248" xfId="54" applyBorder="1" applyAlignment="1">
      <alignment vertical="center"/>
    </xf>
    <xf numFmtId="0" fontId="10" fillId="0" borderId="137" xfId="54" applyBorder="1" applyAlignment="1">
      <alignment horizontal="center" vertical="center" wrapText="1"/>
    </xf>
    <xf numFmtId="0" fontId="10" fillId="0" borderId="137" xfId="54" applyBorder="1" applyAlignment="1">
      <alignment vertical="center" shrinkToFit="1"/>
    </xf>
    <xf numFmtId="0" fontId="10" fillId="0" borderId="137" xfId="54" applyBorder="1" applyAlignment="1">
      <alignment horizontal="left" vertical="center" shrinkToFit="1"/>
    </xf>
    <xf numFmtId="0" fontId="10" fillId="0" borderId="117" xfId="54" applyBorder="1" applyAlignment="1">
      <alignment vertical="center"/>
    </xf>
    <xf numFmtId="0" fontId="10" fillId="0" borderId="118" xfId="54" applyBorder="1" applyAlignment="1">
      <alignment vertical="center"/>
    </xf>
    <xf numFmtId="0" fontId="10" fillId="35" borderId="135" xfId="54" applyFill="1" applyBorder="1" applyAlignment="1">
      <alignment horizontal="center" vertical="center" wrapText="1"/>
    </xf>
    <xf numFmtId="38" fontId="0" fillId="0" borderId="118" xfId="57" applyFont="1" applyBorder="1" applyAlignment="1">
      <alignment vertical="center"/>
    </xf>
    <xf numFmtId="38" fontId="0" fillId="0" borderId="135" xfId="57" applyFont="1" applyBorder="1" applyAlignment="1">
      <alignment vertical="center"/>
    </xf>
    <xf numFmtId="0" fontId="10" fillId="35" borderId="272" xfId="54" applyFill="1" applyBorder="1" applyAlignment="1">
      <alignment horizontal="center" vertical="center" wrapText="1"/>
    </xf>
    <xf numFmtId="0" fontId="10" fillId="0" borderId="71" xfId="54" applyBorder="1" applyAlignment="1">
      <alignment horizontal="center" vertical="center" wrapText="1"/>
    </xf>
    <xf numFmtId="38" fontId="0" fillId="0" borderId="273" xfId="57" applyFont="1" applyBorder="1" applyAlignment="1">
      <alignment vertical="center"/>
    </xf>
    <xf numFmtId="38" fontId="10" fillId="0" borderId="273" xfId="54" applyNumberFormat="1" applyBorder="1" applyAlignment="1">
      <alignment vertical="center"/>
    </xf>
    <xf numFmtId="38" fontId="0" fillId="0" borderId="273" xfId="57" applyFont="1" applyBorder="1" applyAlignment="1">
      <alignment horizontal="right" vertical="center"/>
    </xf>
    <xf numFmtId="38" fontId="10" fillId="0" borderId="274" xfId="54" applyNumberFormat="1" applyBorder="1" applyAlignment="1">
      <alignment vertical="center"/>
    </xf>
    <xf numFmtId="38" fontId="0" fillId="0" borderId="71" xfId="57" applyFont="1" applyBorder="1" applyAlignment="1">
      <alignment vertical="center"/>
    </xf>
    <xf numFmtId="0" fontId="10" fillId="0" borderId="273" xfId="54" applyBorder="1" applyAlignment="1">
      <alignment vertical="center"/>
    </xf>
    <xf numFmtId="0" fontId="10" fillId="0" borderId="71" xfId="54" applyBorder="1" applyAlignment="1">
      <alignment vertical="center"/>
    </xf>
    <xf numFmtId="0" fontId="10" fillId="0" borderId="73" xfId="54" applyBorder="1" applyAlignment="1">
      <alignment vertical="center"/>
    </xf>
    <xf numFmtId="0" fontId="10" fillId="0" borderId="135" xfId="54" applyBorder="1" applyAlignment="1">
      <alignment horizontal="center" vertical="center" wrapText="1"/>
    </xf>
    <xf numFmtId="0" fontId="10" fillId="0" borderId="135" xfId="54" applyBorder="1" applyAlignment="1">
      <alignment vertical="center"/>
    </xf>
    <xf numFmtId="0" fontId="10" fillId="0" borderId="271" xfId="54" applyBorder="1" applyAlignment="1">
      <alignment vertical="center"/>
    </xf>
    <xf numFmtId="0" fontId="10" fillId="0" borderId="114" xfId="54" applyBorder="1" applyAlignment="1">
      <alignment horizontal="left" vertical="center"/>
    </xf>
    <xf numFmtId="0" fontId="10" fillId="0" borderId="119" xfId="54" applyBorder="1" applyAlignment="1">
      <alignment horizontal="left" vertical="center"/>
    </xf>
    <xf numFmtId="38" fontId="0" fillId="0" borderId="113" xfId="57" applyFont="1" applyBorder="1" applyAlignment="1">
      <alignment vertical="center"/>
    </xf>
    <xf numFmtId="38" fontId="10" fillId="0" borderId="275" xfId="54" applyNumberFormat="1" applyBorder="1" applyAlignment="1">
      <alignment vertical="center"/>
    </xf>
    <xf numFmtId="0" fontId="10" fillId="0" borderId="118" xfId="54" applyBorder="1" applyAlignment="1">
      <alignment horizontal="left" vertical="center"/>
    </xf>
    <xf numFmtId="0" fontId="10" fillId="0" borderId="275" xfId="54" applyBorder="1" applyAlignment="1">
      <alignment vertical="center"/>
    </xf>
    <xf numFmtId="38" fontId="10" fillId="0" borderId="249" xfId="54" applyNumberFormat="1" applyBorder="1" applyAlignment="1">
      <alignment vertical="center"/>
    </xf>
    <xf numFmtId="0" fontId="10" fillId="0" borderId="131" xfId="54" applyBorder="1" applyAlignment="1">
      <alignment horizontal="left" vertical="center"/>
    </xf>
    <xf numFmtId="0" fontId="52" fillId="29" borderId="0" xfId="54" applyFont="1" applyFill="1" applyAlignment="1">
      <alignment horizontal="left" vertical="top" wrapText="1"/>
    </xf>
    <xf numFmtId="0" fontId="60" fillId="29" borderId="0" xfId="54" applyFont="1" applyFill="1" applyAlignment="1">
      <alignment horizontal="left" vertical="top"/>
    </xf>
    <xf numFmtId="0" fontId="60" fillId="0" borderId="0" xfId="54" applyFont="1"/>
    <xf numFmtId="0" fontId="52" fillId="29" borderId="0" xfId="54" applyFont="1" applyFill="1" applyAlignment="1">
      <alignment horizontal="left"/>
    </xf>
    <xf numFmtId="6" fontId="52" fillId="29" borderId="0" xfId="54" applyNumberFormat="1" applyFont="1" applyFill="1" applyAlignment="1">
      <alignment vertical="top"/>
    </xf>
    <xf numFmtId="0" fontId="62" fillId="0" borderId="0" xfId="54" applyFont="1" applyAlignment="1">
      <alignment vertical="top"/>
    </xf>
    <xf numFmtId="0" fontId="52" fillId="0" borderId="0" xfId="59" applyFont="1" applyAlignment="1">
      <alignment vertical="top"/>
    </xf>
    <xf numFmtId="0" fontId="62" fillId="0" borderId="0" xfId="54" applyFont="1" applyAlignment="1">
      <alignment horizontal="left" vertical="top"/>
    </xf>
    <xf numFmtId="0" fontId="62" fillId="0" borderId="0" xfId="54" applyFont="1" applyAlignment="1">
      <alignment vertical="top" shrinkToFit="1"/>
    </xf>
    <xf numFmtId="0" fontId="55" fillId="0" borderId="0" xfId="54" applyFont="1" applyAlignment="1">
      <alignment vertical="top"/>
    </xf>
    <xf numFmtId="0" fontId="52" fillId="0" borderId="0" xfId="54" applyFont="1" applyAlignment="1">
      <alignment vertical="top"/>
    </xf>
    <xf numFmtId="0" fontId="75" fillId="0" borderId="0" xfId="60" applyFont="1">
      <alignment vertical="center"/>
    </xf>
    <xf numFmtId="0" fontId="75" fillId="0" borderId="0" xfId="60" applyFont="1" applyAlignment="1">
      <alignment horizontal="left" vertical="center"/>
    </xf>
    <xf numFmtId="0" fontId="52" fillId="29" borderId="0" xfId="54" applyFont="1" applyFill="1" applyAlignment="1">
      <alignment horizontal="left" vertical="top" indent="1"/>
    </xf>
    <xf numFmtId="0" fontId="53" fillId="0" borderId="0" xfId="52" applyFont="1" applyAlignment="1">
      <alignment horizontal="right" vertical="center"/>
    </xf>
    <xf numFmtId="0" fontId="63" fillId="0" borderId="0" xfId="61" applyFont="1">
      <alignment vertical="center"/>
    </xf>
    <xf numFmtId="0" fontId="63" fillId="0" borderId="135" xfId="61" applyFont="1" applyBorder="1">
      <alignment vertical="center"/>
    </xf>
    <xf numFmtId="0" fontId="75" fillId="0" borderId="0" xfId="61" applyFont="1" applyAlignment="1">
      <alignment horizontal="left" vertical="center"/>
    </xf>
    <xf numFmtId="0" fontId="75" fillId="0" borderId="0" xfId="61" applyFont="1">
      <alignment vertical="center"/>
    </xf>
    <xf numFmtId="0" fontId="52" fillId="0" borderId="0" xfId="61" applyFont="1" applyAlignment="1">
      <alignment horizontal="left" vertical="center"/>
    </xf>
    <xf numFmtId="0" fontId="54" fillId="0" borderId="0" xfId="52" applyFont="1" applyAlignment="1">
      <alignment horizontal="centerContinuous" vertical="center"/>
    </xf>
    <xf numFmtId="0" fontId="67" fillId="0" borderId="121" xfId="60" applyFont="1" applyBorder="1" applyAlignment="1">
      <alignment horizontal="center" vertical="center" textRotation="255"/>
    </xf>
    <xf numFmtId="0" fontId="6" fillId="0" borderId="277" xfId="60" applyBorder="1">
      <alignment vertical="center"/>
    </xf>
    <xf numFmtId="0" fontId="6" fillId="0" borderId="278" xfId="60" applyBorder="1">
      <alignment vertical="center"/>
    </xf>
    <xf numFmtId="0" fontId="6" fillId="0" borderId="279" xfId="60" applyBorder="1">
      <alignment vertical="center"/>
    </xf>
    <xf numFmtId="0" fontId="10" fillId="0" borderId="113" xfId="54" applyBorder="1" applyAlignment="1">
      <alignment horizontal="center" vertical="center"/>
    </xf>
    <xf numFmtId="0" fontId="10" fillId="0" borderId="122" xfId="54" applyBorder="1" applyAlignment="1">
      <alignment horizontal="left" vertical="center" wrapText="1"/>
    </xf>
    <xf numFmtId="0" fontId="10" fillId="0" borderId="125" xfId="54" applyBorder="1" applyAlignment="1">
      <alignment horizontal="center" vertical="center" textRotation="255"/>
    </xf>
    <xf numFmtId="0" fontId="10" fillId="0" borderId="121" xfId="54" applyBorder="1" applyAlignment="1">
      <alignment horizontal="center" vertical="center"/>
    </xf>
    <xf numFmtId="0" fontId="10" fillId="0" borderId="121" xfId="54" applyBorder="1" applyAlignment="1">
      <alignment horizontal="left" vertical="center"/>
    </xf>
    <xf numFmtId="0" fontId="10" fillId="0" borderId="280" xfId="54" applyBorder="1" applyAlignment="1">
      <alignment horizontal="left" vertical="center"/>
    </xf>
    <xf numFmtId="0" fontId="10" fillId="0" borderId="220" xfId="54" applyBorder="1" applyAlignment="1">
      <alignment vertical="center"/>
    </xf>
    <xf numFmtId="0" fontId="10" fillId="0" borderId="120" xfId="54" applyBorder="1" applyAlignment="1">
      <alignment vertical="center"/>
    </xf>
    <xf numFmtId="0" fontId="10" fillId="0" borderId="122" xfId="54" applyBorder="1" applyAlignment="1">
      <alignment vertical="center"/>
    </xf>
    <xf numFmtId="0" fontId="10" fillId="0" borderId="119" xfId="54" applyBorder="1" applyAlignment="1">
      <alignment vertical="center" shrinkToFit="1"/>
    </xf>
    <xf numFmtId="0" fontId="76" fillId="0" borderId="131" xfId="54" applyFont="1" applyBorder="1" applyAlignment="1">
      <alignment vertical="center" wrapText="1"/>
    </xf>
    <xf numFmtId="0" fontId="76" fillId="0" borderId="113" xfId="54" applyFont="1" applyBorder="1" applyAlignment="1">
      <alignment horizontal="center" vertical="center" textRotation="255"/>
    </xf>
    <xf numFmtId="0" fontId="10" fillId="0" borderId="117" xfId="54" applyBorder="1" applyAlignment="1">
      <alignment vertical="center" wrapText="1"/>
    </xf>
    <xf numFmtId="0" fontId="10" fillId="0" borderId="123" xfId="54" applyBorder="1" applyAlignment="1">
      <alignment vertical="center" wrapText="1"/>
    </xf>
    <xf numFmtId="0" fontId="10" fillId="0" borderId="113" xfId="54" applyBorder="1" applyAlignment="1">
      <alignment vertical="center" wrapText="1"/>
    </xf>
    <xf numFmtId="0" fontId="10" fillId="0" borderId="114" xfId="54" applyBorder="1" applyAlignment="1">
      <alignment vertical="center" textRotation="255"/>
    </xf>
    <xf numFmtId="0" fontId="10" fillId="0" borderId="113" xfId="54" applyBorder="1" applyAlignment="1">
      <alignment horizontal="left" vertical="center" wrapText="1"/>
    </xf>
    <xf numFmtId="0" fontId="10" fillId="0" borderId="117" xfId="54" applyBorder="1" applyAlignment="1">
      <alignment vertical="center" textRotation="255"/>
    </xf>
    <xf numFmtId="0" fontId="77" fillId="0" borderId="0" xfId="63" applyFont="1">
      <alignment vertical="center"/>
    </xf>
    <xf numFmtId="0" fontId="78" fillId="0" borderId="0" xfId="63" applyFont="1">
      <alignment vertical="center"/>
    </xf>
    <xf numFmtId="0" fontId="79" fillId="0" borderId="0" xfId="63" applyFont="1">
      <alignment vertical="center"/>
    </xf>
    <xf numFmtId="0" fontId="10" fillId="0" borderId="98" xfId="54" applyBorder="1" applyAlignment="1">
      <alignment horizontal="left"/>
    </xf>
    <xf numFmtId="0" fontId="54" fillId="0" borderId="0" xfId="63" applyFont="1">
      <alignment vertical="center"/>
    </xf>
    <xf numFmtId="0" fontId="80" fillId="0" borderId="0" xfId="63" applyFont="1">
      <alignment vertical="center"/>
    </xf>
    <xf numFmtId="0" fontId="81" fillId="0" borderId="0" xfId="63" applyFont="1">
      <alignment vertical="center"/>
    </xf>
    <xf numFmtId="0" fontId="82" fillId="0" borderId="156" xfId="63" applyFont="1" applyBorder="1">
      <alignment vertical="center"/>
    </xf>
    <xf numFmtId="0" fontId="82" fillId="0" borderId="29" xfId="63" applyFont="1" applyBorder="1">
      <alignment vertical="center"/>
    </xf>
    <xf numFmtId="0" fontId="82" fillId="0" borderId="19" xfId="63" applyFont="1" applyBorder="1">
      <alignment vertical="center"/>
    </xf>
    <xf numFmtId="0" fontId="82" fillId="0" borderId="0" xfId="63" applyFont="1">
      <alignment vertical="center"/>
    </xf>
    <xf numFmtId="0" fontId="82" fillId="0" borderId="0" xfId="63" applyFont="1" applyAlignment="1">
      <alignment vertical="center" wrapText="1"/>
    </xf>
    <xf numFmtId="0" fontId="82" fillId="0" borderId="18" xfId="63" applyFont="1" applyBorder="1">
      <alignment vertical="center"/>
    </xf>
    <xf numFmtId="0" fontId="82" fillId="0" borderId="21" xfId="63" applyFont="1" applyBorder="1">
      <alignment vertical="center"/>
    </xf>
    <xf numFmtId="49" fontId="83" fillId="0" borderId="80" xfId="63" applyNumberFormat="1" applyFont="1" applyBorder="1">
      <alignment vertical="center"/>
    </xf>
    <xf numFmtId="0" fontId="60" fillId="0" borderId="0" xfId="63" applyFont="1" applyAlignment="1">
      <alignment horizontal="right" vertical="center"/>
    </xf>
    <xf numFmtId="0" fontId="82" fillId="0" borderId="165" xfId="63" applyFont="1" applyBorder="1">
      <alignment vertical="center"/>
    </xf>
    <xf numFmtId="0" fontId="82" fillId="0" borderId="80" xfId="63" applyFont="1" applyBorder="1">
      <alignment vertical="center"/>
    </xf>
    <xf numFmtId="0" fontId="82" fillId="0" borderId="164" xfId="63" applyFont="1" applyBorder="1">
      <alignment vertical="center"/>
    </xf>
    <xf numFmtId="0" fontId="52" fillId="32" borderId="200" xfId="54" applyFont="1" applyFill="1" applyBorder="1" applyAlignment="1">
      <alignment horizontal="center" vertical="center" wrapText="1"/>
    </xf>
    <xf numFmtId="179" fontId="52" fillId="32" borderId="137" xfId="54" applyNumberFormat="1" applyFont="1" applyFill="1" applyBorder="1" applyAlignment="1">
      <alignment horizontal="center" vertical="center" wrapText="1"/>
    </xf>
    <xf numFmtId="38" fontId="52" fillId="0" borderId="283" xfId="54" applyNumberFormat="1" applyFont="1" applyBorder="1"/>
    <xf numFmtId="38" fontId="52" fillId="0" borderId="289" xfId="54" applyNumberFormat="1" applyFont="1" applyBorder="1"/>
    <xf numFmtId="0" fontId="52" fillId="32" borderId="75" xfId="54" applyFont="1" applyFill="1" applyBorder="1" applyAlignment="1">
      <alignment horizontal="center" vertical="center" wrapText="1"/>
    </xf>
    <xf numFmtId="179" fontId="52" fillId="32" borderId="159" xfId="54" applyNumberFormat="1" applyFont="1" applyFill="1" applyBorder="1" applyAlignment="1">
      <alignment horizontal="center" vertical="center" wrapText="1"/>
    </xf>
    <xf numFmtId="38" fontId="52" fillId="0" borderId="166" xfId="54" applyNumberFormat="1" applyFont="1" applyBorder="1"/>
    <xf numFmtId="38" fontId="52" fillId="0" borderId="177" xfId="55" applyFont="1" applyBorder="1"/>
    <xf numFmtId="38" fontId="52" fillId="0" borderId="21" xfId="55" applyFont="1" applyBorder="1"/>
    <xf numFmtId="38" fontId="52" fillId="0" borderId="288" xfId="54" applyNumberFormat="1" applyFont="1" applyBorder="1"/>
    <xf numFmtId="180" fontId="10" fillId="0" borderId="215" xfId="55" applyNumberFormat="1" applyFont="1" applyBorder="1"/>
    <xf numFmtId="38" fontId="10" fillId="0" borderId="109" xfId="55" applyFont="1" applyFill="1" applyBorder="1"/>
    <xf numFmtId="38" fontId="10" fillId="0" borderId="109" xfId="55" applyFont="1" applyBorder="1"/>
    <xf numFmtId="38" fontId="10" fillId="0" borderId="88" xfId="55" applyFont="1" applyBorder="1"/>
    <xf numFmtId="38" fontId="10" fillId="0" borderId="154" xfId="55" applyFont="1" applyBorder="1"/>
    <xf numFmtId="38" fontId="10" fillId="0" borderId="97" xfId="55" applyFont="1" applyBorder="1"/>
    <xf numFmtId="38" fontId="10" fillId="0" borderId="221" xfId="55" applyFont="1" applyBorder="1"/>
    <xf numFmtId="38" fontId="10" fillId="0" borderId="78" xfId="55" applyFont="1" applyBorder="1"/>
    <xf numFmtId="38" fontId="10" fillId="0" borderId="88" xfId="55" applyFont="1" applyFill="1" applyBorder="1"/>
    <xf numFmtId="38" fontId="10" fillId="0" borderId="97" xfId="55" applyFont="1" applyFill="1" applyBorder="1"/>
    <xf numFmtId="38" fontId="10" fillId="0" borderId="194" xfId="55" applyFont="1" applyFill="1" applyBorder="1"/>
    <xf numFmtId="38" fontId="10" fillId="0" borderId="122" xfId="55" applyFont="1" applyBorder="1"/>
    <xf numFmtId="38" fontId="10" fillId="0" borderId="79" xfId="55" applyFont="1" applyBorder="1"/>
    <xf numFmtId="38" fontId="10" fillId="0" borderId="249" xfId="55" applyFont="1" applyFill="1" applyBorder="1"/>
    <xf numFmtId="38" fontId="10" fillId="0" borderId="286" xfId="55" applyFont="1" applyFill="1" applyBorder="1"/>
    <xf numFmtId="38" fontId="10" fillId="0" borderId="78" xfId="55" applyFont="1" applyFill="1" applyBorder="1"/>
    <xf numFmtId="38" fontId="10" fillId="0" borderId="193" xfId="55" applyFont="1" applyBorder="1"/>
    <xf numFmtId="38" fontId="10" fillId="0" borderId="218" xfId="55" applyFont="1" applyBorder="1"/>
    <xf numFmtId="38" fontId="10" fillId="0" borderId="215" xfId="55" applyFont="1" applyBorder="1"/>
    <xf numFmtId="38" fontId="10" fillId="0" borderId="236" xfId="55" applyFont="1" applyFill="1" applyBorder="1"/>
    <xf numFmtId="38" fontId="10" fillId="0" borderId="228" xfId="55" applyFont="1" applyFill="1" applyBorder="1"/>
    <xf numFmtId="38" fontId="10" fillId="0" borderId="242" xfId="55" applyFont="1" applyBorder="1"/>
    <xf numFmtId="38" fontId="10" fillId="0" borderId="93" xfId="55" applyFont="1" applyBorder="1"/>
    <xf numFmtId="38" fontId="10" fillId="0" borderId="236" xfId="55" applyFont="1" applyBorder="1"/>
    <xf numFmtId="40" fontId="10" fillId="0" borderId="236" xfId="55" applyNumberFormat="1" applyFont="1" applyBorder="1" applyAlignment="1">
      <alignment horizontal="right"/>
    </xf>
    <xf numFmtId="0" fontId="63" fillId="0" borderId="206" xfId="61" applyFont="1" applyBorder="1">
      <alignment vertical="center"/>
    </xf>
    <xf numFmtId="0" fontId="63" fillId="0" borderId="159" xfId="61" applyFont="1" applyBorder="1">
      <alignment vertical="center"/>
    </xf>
    <xf numFmtId="0" fontId="63" fillId="0" borderId="76" xfId="61" applyFont="1" applyBorder="1">
      <alignment vertical="center"/>
    </xf>
    <xf numFmtId="0" fontId="63" fillId="0" borderId="162" xfId="61" applyFont="1" applyBorder="1">
      <alignment vertical="center"/>
    </xf>
    <xf numFmtId="0" fontId="63" fillId="0" borderId="77" xfId="61" applyFont="1" applyBorder="1">
      <alignment vertical="center"/>
    </xf>
    <xf numFmtId="0" fontId="63" fillId="0" borderId="205" xfId="61" applyFont="1" applyBorder="1">
      <alignment vertical="center"/>
    </xf>
    <xf numFmtId="0" fontId="63" fillId="0" borderId="118" xfId="61" applyFont="1" applyBorder="1">
      <alignment vertical="center"/>
    </xf>
    <xf numFmtId="0" fontId="63" fillId="0" borderId="198" xfId="61" applyFont="1" applyBorder="1">
      <alignment vertical="center"/>
    </xf>
    <xf numFmtId="0" fontId="63" fillId="0" borderId="203" xfId="61" applyFont="1" applyBorder="1" applyAlignment="1">
      <alignment horizontal="center" vertical="top"/>
    </xf>
    <xf numFmtId="0" fontId="63" fillId="0" borderId="204" xfId="61" applyFont="1" applyBorder="1" applyAlignment="1">
      <alignment horizontal="center" vertical="top"/>
    </xf>
    <xf numFmtId="0" fontId="63" fillId="0" borderId="204" xfId="61" applyFont="1" applyBorder="1" applyAlignment="1">
      <alignment horizontal="center" vertical="top" wrapText="1"/>
    </xf>
    <xf numFmtId="0" fontId="63" fillId="0" borderId="174" xfId="61" applyFont="1" applyBorder="1" applyAlignment="1">
      <alignment horizontal="center" vertical="top"/>
    </xf>
    <xf numFmtId="0" fontId="63" fillId="0" borderId="290" xfId="61" applyFont="1" applyBorder="1" applyAlignment="1">
      <alignment horizontal="center" vertical="top"/>
    </xf>
    <xf numFmtId="0" fontId="63" fillId="0" borderId="119" xfId="61" applyFont="1" applyBorder="1">
      <alignment vertical="center"/>
    </xf>
    <xf numFmtId="0" fontId="63" fillId="0" borderId="137" xfId="61" applyFont="1" applyBorder="1">
      <alignment vertical="center"/>
    </xf>
    <xf numFmtId="0" fontId="63" fillId="0" borderId="175" xfId="61" applyFont="1" applyBorder="1">
      <alignment vertical="center"/>
    </xf>
    <xf numFmtId="0" fontId="63" fillId="0" borderId="10" xfId="61" applyFont="1" applyBorder="1" applyAlignment="1">
      <alignment horizontal="center" vertical="top"/>
    </xf>
    <xf numFmtId="0" fontId="63" fillId="0" borderId="158" xfId="61" applyFont="1" applyBorder="1">
      <alignment vertical="center"/>
    </xf>
    <xf numFmtId="0" fontId="63" fillId="0" borderId="171" xfId="61" applyFont="1" applyBorder="1">
      <alignment vertical="center"/>
    </xf>
    <xf numFmtId="0" fontId="63" fillId="0" borderId="47" xfId="61" applyFont="1" applyBorder="1">
      <alignment vertical="center"/>
    </xf>
    <xf numFmtId="0" fontId="63" fillId="0" borderId="174" xfId="61" applyFont="1" applyBorder="1" applyAlignment="1">
      <alignment horizontal="center" vertical="top" wrapText="1"/>
    </xf>
    <xf numFmtId="0" fontId="63" fillId="0" borderId="292" xfId="61" applyFont="1" applyBorder="1" applyAlignment="1">
      <alignment horizontal="center" vertical="top" wrapText="1"/>
    </xf>
    <xf numFmtId="0" fontId="63" fillId="0" borderId="113" xfId="61" applyFont="1" applyBorder="1">
      <alignment vertical="center"/>
    </xf>
    <xf numFmtId="0" fontId="63" fillId="0" borderId="136" xfId="61" applyFont="1" applyBorder="1">
      <alignment vertical="center"/>
    </xf>
    <xf numFmtId="0" fontId="63" fillId="0" borderId="168" xfId="61" applyFont="1" applyBorder="1">
      <alignment vertical="center"/>
    </xf>
    <xf numFmtId="0" fontId="63" fillId="0" borderId="11" xfId="61" applyFont="1" applyBorder="1" applyAlignment="1">
      <alignment horizontal="center" vertical="top"/>
    </xf>
    <xf numFmtId="0" fontId="63" fillId="0" borderId="71" xfId="61" applyFont="1" applyBorder="1">
      <alignment vertical="center"/>
    </xf>
    <xf numFmtId="0" fontId="63" fillId="0" borderId="273" xfId="61" applyFont="1" applyBorder="1">
      <alignment vertical="center"/>
    </xf>
    <xf numFmtId="0" fontId="63" fillId="0" borderId="46" xfId="61" applyFont="1" applyBorder="1">
      <alignment vertical="center"/>
    </xf>
    <xf numFmtId="0" fontId="52" fillId="32" borderId="19" xfId="54" applyFont="1" applyFill="1" applyBorder="1" applyAlignment="1">
      <alignment horizontal="center" vertical="center" wrapText="1"/>
    </xf>
    <xf numFmtId="179" fontId="52" fillId="32" borderId="158" xfId="54" applyNumberFormat="1" applyFont="1" applyFill="1" applyBorder="1" applyAlignment="1">
      <alignment horizontal="center" vertical="center" wrapText="1"/>
    </xf>
    <xf numFmtId="0" fontId="52" fillId="0" borderId="108" xfId="54" applyFont="1" applyBorder="1"/>
    <xf numFmtId="38" fontId="52" fillId="0" borderId="160" xfId="54" applyNumberFormat="1" applyFont="1" applyBorder="1"/>
    <xf numFmtId="38" fontId="52" fillId="0" borderId="216" xfId="54" applyNumberFormat="1" applyFont="1" applyBorder="1"/>
    <xf numFmtId="38" fontId="52" fillId="0" borderId="40" xfId="54" applyNumberFormat="1" applyFont="1" applyBorder="1"/>
    <xf numFmtId="0" fontId="62" fillId="0" borderId="0" xfId="54" applyFont="1" applyAlignment="1">
      <alignment horizontal="right" vertical="top"/>
    </xf>
    <xf numFmtId="0" fontId="86" fillId="0" borderId="0" xfId="54" applyFont="1" applyAlignment="1">
      <alignment vertical="top"/>
    </xf>
    <xf numFmtId="0" fontId="62" fillId="0" borderId="0" xfId="54" applyFont="1" applyAlignment="1">
      <alignment vertical="top" wrapText="1"/>
    </xf>
    <xf numFmtId="0" fontId="52" fillId="0" borderId="199" xfId="54" applyFont="1" applyBorder="1" applyAlignment="1">
      <alignment horizontal="center" vertical="top"/>
    </xf>
    <xf numFmtId="0" fontId="52" fillId="0" borderId="75" xfId="54" applyFont="1" applyBorder="1" applyAlignment="1">
      <alignment horizontal="center" vertical="top"/>
    </xf>
    <xf numFmtId="0" fontId="52" fillId="0" borderId="226" xfId="54" applyFont="1" applyBorder="1" applyAlignment="1">
      <alignment horizontal="center" vertical="top"/>
    </xf>
    <xf numFmtId="38" fontId="52" fillId="0" borderId="293" xfId="55" applyFont="1" applyBorder="1" applyAlignment="1">
      <alignment horizontal="center" vertical="top"/>
    </xf>
    <xf numFmtId="0" fontId="52" fillId="0" borderId="240" xfId="54" applyFont="1" applyBorder="1" applyAlignment="1">
      <alignment horizontal="center" vertical="top"/>
    </xf>
    <xf numFmtId="38" fontId="52" fillId="0" borderId="291" xfId="55" applyFont="1" applyBorder="1" applyAlignment="1">
      <alignment horizontal="center" vertical="top"/>
    </xf>
    <xf numFmtId="0" fontId="68" fillId="36" borderId="120" xfId="60" applyFont="1" applyFill="1" applyBorder="1" applyAlignment="1">
      <alignment horizontal="center" vertical="center"/>
    </xf>
    <xf numFmtId="0" fontId="6" fillId="0" borderId="294" xfId="60" applyBorder="1">
      <alignment vertical="center"/>
    </xf>
    <xf numFmtId="0" fontId="6" fillId="0" borderId="295" xfId="60" applyBorder="1">
      <alignment vertical="center"/>
    </xf>
    <xf numFmtId="0" fontId="6" fillId="0" borderId="296" xfId="60" applyBorder="1">
      <alignment vertical="center"/>
    </xf>
    <xf numFmtId="0" fontId="6" fillId="0" borderId="297" xfId="60" applyBorder="1">
      <alignment vertical="center"/>
    </xf>
    <xf numFmtId="0" fontId="6" fillId="0" borderId="298" xfId="60" applyBorder="1">
      <alignment vertical="center"/>
    </xf>
    <xf numFmtId="0" fontId="6" fillId="0" borderId="299" xfId="60" applyBorder="1">
      <alignment vertical="center"/>
    </xf>
    <xf numFmtId="0" fontId="6" fillId="0" borderId="300" xfId="60" applyBorder="1">
      <alignment vertical="center"/>
    </xf>
    <xf numFmtId="0" fontId="6" fillId="0" borderId="301" xfId="60" applyBorder="1">
      <alignment vertical="center"/>
    </xf>
    <xf numFmtId="0" fontId="69" fillId="0" borderId="120" xfId="60" applyFont="1" applyBorder="1">
      <alignment vertical="center"/>
    </xf>
    <xf numFmtId="0" fontId="69" fillId="0" borderId="122" xfId="60" applyFont="1" applyBorder="1">
      <alignment vertical="center"/>
    </xf>
    <xf numFmtId="0" fontId="71" fillId="0" borderId="122" xfId="60" applyFont="1" applyBorder="1">
      <alignment vertical="center"/>
    </xf>
    <xf numFmtId="0" fontId="71" fillId="0" borderId="122" xfId="60" applyFont="1" applyBorder="1" applyAlignment="1">
      <alignment horizontal="right" vertical="center"/>
    </xf>
    <xf numFmtId="0" fontId="6" fillId="0" borderId="119" xfId="60" applyBorder="1">
      <alignment vertical="center"/>
    </xf>
    <xf numFmtId="0" fontId="71" fillId="0" borderId="120" xfId="60" applyFont="1" applyBorder="1" applyAlignment="1">
      <alignment vertical="center" shrinkToFit="1"/>
    </xf>
    <xf numFmtId="0" fontId="6" fillId="0" borderId="122" xfId="60" applyBorder="1">
      <alignment vertical="center"/>
    </xf>
    <xf numFmtId="0" fontId="71" fillId="0" borderId="120" xfId="60" applyFont="1" applyBorder="1">
      <alignment vertical="center"/>
    </xf>
    <xf numFmtId="0" fontId="54" fillId="0" borderId="89" xfId="63" applyFont="1" applyBorder="1">
      <alignment vertical="center"/>
    </xf>
    <xf numFmtId="0" fontId="60" fillId="0" borderId="34" xfId="0" applyFont="1" applyBorder="1">
      <alignment vertical="center"/>
    </xf>
    <xf numFmtId="0" fontId="60" fillId="0" borderId="90" xfId="0" applyFont="1" applyBorder="1">
      <alignment vertical="center"/>
    </xf>
    <xf numFmtId="0" fontId="60" fillId="0" borderId="89" xfId="63" applyFont="1" applyBorder="1">
      <alignment vertical="center"/>
    </xf>
    <xf numFmtId="0" fontId="60" fillId="0" borderId="33" xfId="0" applyFont="1" applyBorder="1">
      <alignment vertical="center"/>
    </xf>
    <xf numFmtId="0" fontId="54" fillId="0" borderId="0" xfId="0" applyFont="1" applyAlignment="1">
      <alignment horizontal="left" vertical="center"/>
    </xf>
    <xf numFmtId="49" fontId="53" fillId="0" borderId="80" xfId="63" quotePrefix="1" applyNumberFormat="1" applyFont="1" applyBorder="1">
      <alignment vertical="center"/>
    </xf>
    <xf numFmtId="49" fontId="53" fillId="0" borderId="0" xfId="63" applyNumberFormat="1" applyFont="1">
      <alignment vertical="center"/>
    </xf>
    <xf numFmtId="49" fontId="83" fillId="0" borderId="0" xfId="63" applyNumberFormat="1" applyFont="1">
      <alignment vertical="center"/>
    </xf>
    <xf numFmtId="0" fontId="82" fillId="0" borderId="0" xfId="63" quotePrefix="1" applyFont="1">
      <alignment vertical="center"/>
    </xf>
    <xf numFmtId="49" fontId="53" fillId="0" borderId="0" xfId="63" quotePrefix="1" applyNumberFormat="1" applyFont="1">
      <alignment vertical="center"/>
    </xf>
    <xf numFmtId="0" fontId="53" fillId="0" borderId="0" xfId="64" applyFont="1">
      <alignment vertical="center"/>
    </xf>
    <xf numFmtId="0" fontId="53" fillId="0" borderId="80" xfId="64" applyFont="1" applyBorder="1">
      <alignment vertical="center"/>
    </xf>
    <xf numFmtId="0" fontId="14" fillId="32" borderId="136" xfId="0" applyFont="1" applyFill="1" applyBorder="1" applyAlignment="1">
      <alignment horizontal="center" vertical="center"/>
    </xf>
    <xf numFmtId="0" fontId="0" fillId="0" borderId="131" xfId="0" applyBorder="1" applyAlignment="1">
      <alignment horizontal="center" vertical="center"/>
    </xf>
    <xf numFmtId="0" fontId="0" fillId="0" borderId="137" xfId="0" applyBorder="1" applyAlignment="1">
      <alignment horizontal="center" vertical="center"/>
    </xf>
    <xf numFmtId="38" fontId="12" fillId="0" borderId="0" xfId="35" applyFont="1" applyBorder="1" applyAlignment="1">
      <alignment horizontal="right" vertical="center"/>
    </xf>
    <xf numFmtId="38" fontId="11" fillId="32" borderId="111" xfId="35" applyFont="1" applyFill="1" applyBorder="1" applyAlignment="1">
      <alignment vertical="center"/>
    </xf>
    <xf numFmtId="38" fontId="11" fillId="32" borderId="113" xfId="35" applyFont="1" applyFill="1" applyBorder="1" applyAlignment="1">
      <alignment vertical="center"/>
    </xf>
    <xf numFmtId="38" fontId="11" fillId="32" borderId="121" xfId="35" applyFont="1" applyFill="1" applyBorder="1" applyAlignment="1">
      <alignment vertical="center"/>
    </xf>
    <xf numFmtId="38" fontId="11" fillId="32" borderId="155" xfId="35" applyFont="1" applyFill="1" applyBorder="1" applyAlignment="1">
      <alignment vertical="center"/>
    </xf>
    <xf numFmtId="38" fontId="11" fillId="32" borderId="163" xfId="35" applyFont="1" applyFill="1" applyBorder="1" applyAlignment="1">
      <alignment vertical="center"/>
    </xf>
    <xf numFmtId="38" fontId="49" fillId="32" borderId="111" xfId="35" applyFont="1" applyFill="1" applyBorder="1" applyAlignment="1">
      <alignment horizontal="center" vertical="center"/>
    </xf>
    <xf numFmtId="38" fontId="49" fillId="32" borderId="112" xfId="35" applyFont="1" applyFill="1" applyBorder="1" applyAlignment="1">
      <alignment horizontal="center" vertical="center"/>
    </xf>
    <xf numFmtId="38" fontId="49" fillId="32" borderId="121" xfId="35" applyFont="1" applyFill="1" applyBorder="1" applyAlignment="1">
      <alignment horizontal="center" vertical="center"/>
    </xf>
    <xf numFmtId="38" fontId="49" fillId="32" borderId="0" xfId="35" applyFont="1" applyFill="1" applyBorder="1" applyAlignment="1">
      <alignment horizontal="center" vertical="center"/>
    </xf>
    <xf numFmtId="38" fontId="49" fillId="32" borderId="113" xfId="35" applyFont="1" applyFill="1" applyBorder="1" applyAlignment="1">
      <alignment horizontal="center" vertical="center"/>
    </xf>
    <xf numFmtId="38" fontId="49" fillId="32" borderId="114" xfId="35" applyFont="1" applyFill="1" applyBorder="1" applyAlignment="1">
      <alignment horizontal="center" vertical="center"/>
    </xf>
    <xf numFmtId="38" fontId="11" fillId="32" borderId="200" xfId="35" applyFont="1" applyFill="1" applyBorder="1" applyAlignment="1">
      <alignment horizontal="center" vertical="center"/>
    </xf>
    <xf numFmtId="38" fontId="14" fillId="32" borderId="136" xfId="35" applyFont="1" applyFill="1" applyBorder="1" applyAlignment="1">
      <alignment horizontal="center" vertical="center" wrapText="1"/>
    </xf>
    <xf numFmtId="38" fontId="14" fillId="32" borderId="131" xfId="35" applyFont="1" applyFill="1" applyBorder="1" applyAlignment="1">
      <alignment horizontal="center" vertical="center" wrapText="1"/>
    </xf>
    <xf numFmtId="38" fontId="14" fillId="32" borderId="137" xfId="35" applyFont="1" applyFill="1" applyBorder="1" applyAlignment="1">
      <alignment horizontal="center" vertical="center" wrapText="1"/>
    </xf>
    <xf numFmtId="38" fontId="11" fillId="32" borderId="198" xfId="35" applyFont="1" applyFill="1" applyBorder="1" applyAlignment="1">
      <alignment horizontal="center" vertical="center" shrinkToFit="1"/>
    </xf>
    <xf numFmtId="38" fontId="11" fillId="32" borderId="159" xfId="35" applyFont="1" applyFill="1" applyBorder="1" applyAlignment="1">
      <alignment horizontal="center" vertical="center" shrinkToFit="1"/>
    </xf>
    <xf numFmtId="38" fontId="11" fillId="32" borderId="199" xfId="35" applyFont="1" applyFill="1" applyBorder="1" applyAlignment="1">
      <alignment horizontal="center" vertical="center"/>
    </xf>
    <xf numFmtId="38" fontId="11" fillId="32" borderId="74" xfId="35" applyFont="1" applyFill="1" applyBorder="1" applyAlignment="1">
      <alignment horizontal="center" vertical="center"/>
    </xf>
    <xf numFmtId="38" fontId="11" fillId="32" borderId="201" xfId="35" applyFont="1" applyFill="1" applyBorder="1" applyAlignment="1">
      <alignment horizontal="center" vertical="center"/>
    </xf>
    <xf numFmtId="38" fontId="11" fillId="32" borderId="75" xfId="35" applyFont="1" applyFill="1" applyBorder="1" applyAlignment="1">
      <alignment horizontal="center" vertical="center"/>
    </xf>
    <xf numFmtId="38" fontId="14" fillId="32" borderId="131" xfId="35" applyFont="1" applyFill="1" applyBorder="1" applyAlignment="1">
      <alignment horizontal="center" vertical="center"/>
    </xf>
    <xf numFmtId="38" fontId="49" fillId="32" borderId="161" xfId="35" applyFont="1" applyFill="1" applyBorder="1" applyAlignment="1">
      <alignment horizontal="center" vertical="center"/>
    </xf>
    <xf numFmtId="38" fontId="49" fillId="32" borderId="120" xfId="35" applyFont="1" applyFill="1" applyBorder="1" applyAlignment="1">
      <alignment horizontal="center" vertical="center"/>
    </xf>
    <xf numFmtId="38" fontId="49" fillId="32" borderId="18" xfId="35" applyFont="1" applyFill="1" applyBorder="1" applyAlignment="1">
      <alignment horizontal="center" vertical="center"/>
    </xf>
    <xf numFmtId="38" fontId="49" fillId="32" borderId="122" xfId="35" applyFont="1" applyFill="1" applyBorder="1" applyAlignment="1">
      <alignment horizontal="center" vertical="center"/>
    </xf>
    <xf numFmtId="38" fontId="49" fillId="32" borderId="157" xfId="35" applyFont="1" applyFill="1" applyBorder="1" applyAlignment="1">
      <alignment horizontal="center" vertical="center"/>
    </xf>
    <xf numFmtId="38" fontId="49" fillId="32" borderId="119" xfId="35" applyFont="1" applyFill="1" applyBorder="1" applyAlignment="1">
      <alignment horizontal="center" vertical="center"/>
    </xf>
    <xf numFmtId="38" fontId="49" fillId="32" borderId="160" xfId="35" applyFont="1" applyFill="1" applyBorder="1" applyAlignment="1">
      <alignment horizontal="center" vertical="center"/>
    </xf>
    <xf numFmtId="38" fontId="49" fillId="32" borderId="21" xfId="35" applyFont="1" applyFill="1" applyBorder="1" applyAlignment="1">
      <alignment horizontal="center" vertical="center"/>
    </xf>
    <xf numFmtId="38" fontId="49" fillId="32" borderId="158" xfId="35" applyFont="1" applyFill="1" applyBorder="1" applyAlignment="1">
      <alignment horizontal="center" vertical="center"/>
    </xf>
    <xf numFmtId="38" fontId="14" fillId="32" borderId="171" xfId="35" applyFont="1" applyFill="1" applyBorder="1" applyAlignment="1">
      <alignment horizontal="center" vertical="center" wrapText="1"/>
    </xf>
    <xf numFmtId="38" fontId="12" fillId="0" borderId="172" xfId="35" applyFont="1" applyBorder="1" applyAlignment="1">
      <alignment horizontal="center" vertical="center" textRotation="255"/>
    </xf>
    <xf numFmtId="38" fontId="12" fillId="0" borderId="181" xfId="35" applyFont="1" applyBorder="1" applyAlignment="1">
      <alignment horizontal="center" vertical="center" textRotation="255"/>
    </xf>
    <xf numFmtId="38" fontId="12" fillId="0" borderId="192" xfId="35" applyFont="1" applyBorder="1" applyAlignment="1">
      <alignment horizontal="center" vertical="center" textRotation="255"/>
    </xf>
    <xf numFmtId="38" fontId="12" fillId="0" borderId="172" xfId="35" applyFont="1" applyBorder="1" applyAlignment="1">
      <alignment horizontal="center" vertical="center" textRotation="255" shrinkToFit="1"/>
    </xf>
    <xf numFmtId="38" fontId="12" fillId="0" borderId="181" xfId="35" applyFont="1" applyBorder="1" applyAlignment="1">
      <alignment horizontal="center" vertical="center" textRotation="255" shrinkToFit="1"/>
    </xf>
    <xf numFmtId="38" fontId="12" fillId="0" borderId="192" xfId="35" applyFont="1" applyBorder="1" applyAlignment="1">
      <alignment horizontal="center" vertical="center" textRotation="255" shrinkToFit="1"/>
    </xf>
    <xf numFmtId="0" fontId="0" fillId="0" borderId="160" xfId="0" applyBorder="1">
      <alignment vertical="center"/>
    </xf>
    <xf numFmtId="0" fontId="0" fillId="0" borderId="158" xfId="0" applyBorder="1">
      <alignment vertical="center"/>
    </xf>
    <xf numFmtId="0" fontId="51" fillId="0" borderId="136" xfId="0" applyFont="1" applyBorder="1" applyAlignment="1">
      <alignment horizontal="center" vertical="center"/>
    </xf>
    <xf numFmtId="0" fontId="51" fillId="0" borderId="131" xfId="0" applyFont="1" applyBorder="1" applyAlignment="1">
      <alignment horizontal="center" vertical="center"/>
    </xf>
    <xf numFmtId="0" fontId="51" fillId="0" borderId="137" xfId="0" applyFont="1" applyBorder="1" applyAlignment="1">
      <alignment horizontal="center" vertical="center"/>
    </xf>
    <xf numFmtId="0" fontId="52" fillId="0" borderId="0" xfId="52" applyFont="1" applyAlignment="1">
      <alignment horizontal="left" vertical="center"/>
    </xf>
    <xf numFmtId="0" fontId="52" fillId="0" borderId="0" xfId="0" applyFont="1" applyAlignment="1">
      <alignment horizontal="justify" vertical="center" wrapText="1"/>
    </xf>
    <xf numFmtId="0" fontId="51" fillId="0" borderId="111" xfId="0" applyFont="1" applyBorder="1" applyAlignment="1">
      <alignment horizontal="center" vertical="center"/>
    </xf>
    <xf numFmtId="0" fontId="51" fillId="0" borderId="120" xfId="0" applyFont="1" applyBorder="1" applyAlignment="1">
      <alignment horizontal="center" vertical="center"/>
    </xf>
    <xf numFmtId="0" fontId="51" fillId="0" borderId="121" xfId="0" applyFont="1" applyBorder="1" applyAlignment="1">
      <alignment horizontal="center" vertical="center"/>
    </xf>
    <xf numFmtId="0" fontId="51" fillId="0" borderId="122" xfId="0" applyFont="1" applyBorder="1" applyAlignment="1">
      <alignment horizontal="center" vertical="center"/>
    </xf>
    <xf numFmtId="0" fontId="51" fillId="0" borderId="113" xfId="0" applyFont="1" applyBorder="1" applyAlignment="1">
      <alignment horizontal="center" vertical="center"/>
    </xf>
    <xf numFmtId="0" fontId="51" fillId="0" borderId="119" xfId="0" applyFont="1" applyBorder="1" applyAlignment="1">
      <alignment horizontal="center" vertical="center"/>
    </xf>
    <xf numFmtId="0" fontId="51" fillId="0" borderId="135" xfId="0" applyFont="1" applyBorder="1" applyAlignment="1">
      <alignment horizontal="center" vertical="center"/>
    </xf>
    <xf numFmtId="0" fontId="54" fillId="0" borderId="84" xfId="63" applyFont="1" applyBorder="1">
      <alignment vertical="center"/>
    </xf>
    <xf numFmtId="0" fontId="60" fillId="0" borderId="41" xfId="0" applyFont="1" applyBorder="1">
      <alignment vertical="center"/>
    </xf>
    <xf numFmtId="0" fontId="60" fillId="0" borderId="78" xfId="0" applyFont="1" applyBorder="1">
      <alignment vertical="center"/>
    </xf>
    <xf numFmtId="0" fontId="72" fillId="0" borderId="0" xfId="64" applyFont="1" applyAlignment="1">
      <alignment horizontal="center" vertical="center"/>
    </xf>
    <xf numFmtId="0" fontId="78" fillId="0" borderId="0" xfId="63" applyFont="1" applyAlignment="1">
      <alignment horizontal="center" vertical="center"/>
    </xf>
    <xf numFmtId="0" fontId="54" fillId="0" borderId="172" xfId="63" applyFont="1" applyBorder="1" applyAlignment="1">
      <alignment horizontal="center" vertical="center"/>
    </xf>
    <xf numFmtId="0" fontId="54" fillId="0" borderId="173" xfId="63" applyFont="1" applyBorder="1" applyAlignment="1">
      <alignment horizontal="center" vertical="center"/>
    </xf>
    <xf numFmtId="0" fontId="60" fillId="0" borderId="284" xfId="0" applyFont="1" applyBorder="1" applyAlignment="1">
      <alignment horizontal="center" vertical="center"/>
    </xf>
    <xf numFmtId="0" fontId="60" fillId="0" borderId="127" xfId="0" applyFont="1" applyBorder="1" applyAlignment="1">
      <alignment horizontal="center" vertical="center"/>
    </xf>
    <xf numFmtId="0" fontId="54" fillId="0" borderId="111" xfId="63" applyFont="1" applyBorder="1" applyAlignment="1">
      <alignment horizontal="center" vertical="center"/>
    </xf>
    <xf numFmtId="0" fontId="60" fillId="0" borderId="112" xfId="0" applyFont="1" applyBorder="1" applyAlignment="1">
      <alignment horizontal="center" vertical="center"/>
    </xf>
    <xf numFmtId="0" fontId="60" fillId="0" borderId="120" xfId="0" applyFont="1" applyBorder="1" applyAlignment="1">
      <alignment horizontal="center" vertical="center"/>
    </xf>
    <xf numFmtId="0" fontId="54" fillId="0" borderId="111" xfId="63" applyFont="1" applyBorder="1" applyAlignment="1">
      <alignment horizontal="center" vertical="center" shrinkToFit="1"/>
    </xf>
    <xf numFmtId="0" fontId="60" fillId="0" borderId="112" xfId="0" applyFont="1" applyBorder="1" applyAlignment="1">
      <alignment horizontal="center" vertical="center" shrinkToFit="1"/>
    </xf>
    <xf numFmtId="0" fontId="60" fillId="0" borderId="120" xfId="0" applyFont="1" applyBorder="1" applyAlignment="1">
      <alignment horizontal="center" vertical="center" shrinkToFit="1"/>
    </xf>
    <xf numFmtId="0" fontId="54" fillId="0" borderId="155" xfId="63" applyFont="1" applyBorder="1" applyAlignment="1">
      <alignment horizontal="center" vertical="center"/>
    </xf>
    <xf numFmtId="0" fontId="60" fillId="0" borderId="29" xfId="0" applyFont="1" applyBorder="1" applyAlignment="1">
      <alignment horizontal="center" vertical="center"/>
    </xf>
    <xf numFmtId="0" fontId="60" fillId="0" borderId="19" xfId="0" applyFont="1" applyBorder="1" applyAlignment="1">
      <alignment horizontal="center" vertical="center"/>
    </xf>
    <xf numFmtId="0" fontId="60" fillId="0" borderId="121" xfId="0" applyFont="1" applyBorder="1" applyAlignment="1">
      <alignment horizontal="center" vertical="center"/>
    </xf>
    <xf numFmtId="0" fontId="60" fillId="0" borderId="0" xfId="0" applyFont="1" applyAlignment="1">
      <alignment horizontal="center" vertical="center"/>
    </xf>
    <xf numFmtId="0" fontId="60" fillId="0" borderId="21" xfId="0" applyFont="1" applyBorder="1" applyAlignment="1">
      <alignment horizontal="center" vertical="center"/>
    </xf>
    <xf numFmtId="0" fontId="60" fillId="0" borderId="285" xfId="63" applyFont="1" applyBorder="1">
      <alignment vertical="center"/>
    </xf>
    <xf numFmtId="0" fontId="60" fillId="0" borderId="232" xfId="0" applyFont="1" applyBorder="1">
      <alignment vertical="center"/>
    </xf>
    <xf numFmtId="0" fontId="60" fillId="0" borderId="235" xfId="0" applyFont="1" applyBorder="1">
      <alignment vertical="center"/>
    </xf>
    <xf numFmtId="0" fontId="60" fillId="0" borderId="84" xfId="63" applyFont="1" applyBorder="1">
      <alignment vertical="center"/>
    </xf>
    <xf numFmtId="0" fontId="60" fillId="0" borderId="40" xfId="0" applyFont="1" applyBorder="1">
      <alignment vertical="center"/>
    </xf>
    <xf numFmtId="0" fontId="54" fillId="0" borderId="281" xfId="63" applyFont="1" applyBorder="1" applyAlignment="1">
      <alignment horizontal="left" vertical="center" wrapText="1"/>
    </xf>
    <xf numFmtId="0" fontId="54" fillId="0" borderId="282" xfId="63" applyFont="1" applyBorder="1" applyAlignment="1">
      <alignment horizontal="left" vertical="center" wrapText="1"/>
    </xf>
    <xf numFmtId="0" fontId="54" fillId="0" borderId="69" xfId="63" applyFont="1" applyBorder="1" applyAlignment="1">
      <alignment horizontal="left" vertical="center" wrapText="1"/>
    </xf>
    <xf numFmtId="0" fontId="54" fillId="0" borderId="41" xfId="63" applyFont="1" applyBorder="1" applyAlignment="1">
      <alignment horizontal="left" vertical="center" wrapText="1"/>
    </xf>
    <xf numFmtId="0" fontId="54" fillId="0" borderId="78" xfId="63" applyFont="1" applyBorder="1" applyAlignment="1">
      <alignment horizontal="left" vertical="center" wrapText="1"/>
    </xf>
    <xf numFmtId="0" fontId="54" fillId="0" borderId="285" xfId="63" applyFont="1" applyBorder="1">
      <alignment vertical="center"/>
    </xf>
    <xf numFmtId="0" fontId="60" fillId="0" borderId="286" xfId="0" applyFont="1" applyBorder="1">
      <alignment vertical="center"/>
    </xf>
    <xf numFmtId="0" fontId="54" fillId="0" borderId="246" xfId="63" applyFont="1" applyBorder="1" applyAlignment="1">
      <alignment horizontal="left" vertical="center" wrapText="1"/>
    </xf>
    <xf numFmtId="0" fontId="54" fillId="0" borderId="183" xfId="63" applyFont="1" applyBorder="1" applyAlignment="1">
      <alignment horizontal="left" vertical="center" wrapText="1"/>
    </xf>
    <xf numFmtId="0" fontId="54" fillId="0" borderId="202" xfId="63" applyFont="1" applyBorder="1" applyAlignment="1">
      <alignment horizontal="center" vertical="center"/>
    </xf>
    <xf numFmtId="0" fontId="54" fillId="0" borderId="200" xfId="63" applyFont="1" applyBorder="1" applyAlignment="1">
      <alignment horizontal="center" vertical="center"/>
    </xf>
    <xf numFmtId="0" fontId="54" fillId="0" borderId="194" xfId="63" applyFont="1" applyBorder="1" applyAlignment="1">
      <alignment horizontal="center" vertical="center"/>
    </xf>
    <xf numFmtId="0" fontId="85" fillId="0" borderId="0" xfId="63" applyFont="1" applyAlignment="1">
      <alignment horizontal="center" vertical="center"/>
    </xf>
    <xf numFmtId="0" fontId="52" fillId="29" borderId="0" xfId="54" applyFont="1" applyFill="1" applyAlignment="1">
      <alignment horizontal="left" vertical="top" wrapText="1"/>
    </xf>
    <xf numFmtId="0" fontId="52" fillId="29" borderId="167" xfId="54" applyFont="1" applyFill="1" applyBorder="1" applyAlignment="1">
      <alignment horizontal="center"/>
    </xf>
    <xf numFmtId="0" fontId="52" fillId="29" borderId="166" xfId="54" applyFont="1" applyFill="1" applyBorder="1" applyAlignment="1">
      <alignment horizontal="center"/>
    </xf>
    <xf numFmtId="0" fontId="52" fillId="29" borderId="198" xfId="54" applyFont="1" applyFill="1" applyBorder="1" applyAlignment="1">
      <alignment horizontal="center"/>
    </xf>
    <xf numFmtId="0" fontId="52" fillId="29" borderId="136" xfId="54" applyFont="1" applyFill="1" applyBorder="1" applyAlignment="1">
      <alignment horizontal="left" vertical="center"/>
    </xf>
    <xf numFmtId="0" fontId="52" fillId="29" borderId="137" xfId="54" applyFont="1" applyFill="1" applyBorder="1" applyAlignment="1">
      <alignment horizontal="left" vertical="center"/>
    </xf>
    <xf numFmtId="0" fontId="52" fillId="29" borderId="170" xfId="54" applyFont="1" applyFill="1" applyBorder="1" applyAlignment="1">
      <alignment horizontal="left" vertical="center"/>
    </xf>
    <xf numFmtId="0" fontId="52" fillId="29" borderId="131" xfId="54" applyFont="1" applyFill="1" applyBorder="1" applyAlignment="1">
      <alignment horizontal="left" vertical="center"/>
    </xf>
    <xf numFmtId="0" fontId="52" fillId="29" borderId="72" xfId="54" applyFont="1" applyFill="1" applyBorder="1" applyAlignment="1">
      <alignment horizontal="left" vertical="center"/>
    </xf>
    <xf numFmtId="0" fontId="52" fillId="29" borderId="48" xfId="54" applyFont="1" applyFill="1" applyBorder="1" applyAlignment="1">
      <alignment horizontal="left" vertical="center"/>
    </xf>
    <xf numFmtId="0" fontId="52" fillId="29" borderId="175" xfId="54" applyFont="1" applyFill="1" applyBorder="1" applyAlignment="1">
      <alignment horizontal="left" vertical="center"/>
    </xf>
    <xf numFmtId="0" fontId="52" fillId="29" borderId="117" xfId="54" applyFont="1" applyFill="1" applyBorder="1" applyAlignment="1">
      <alignment horizontal="center"/>
    </xf>
    <xf numFmtId="0" fontId="52" fillId="29" borderId="123" xfId="54" applyFont="1" applyFill="1" applyBorder="1" applyAlignment="1">
      <alignment horizontal="center"/>
    </xf>
    <xf numFmtId="0" fontId="52" fillId="29" borderId="118" xfId="54" applyFont="1" applyFill="1" applyBorder="1" applyAlignment="1">
      <alignment horizontal="center"/>
    </xf>
    <xf numFmtId="0" fontId="52" fillId="29" borderId="165" xfId="54" applyFont="1" applyFill="1" applyBorder="1" applyAlignment="1">
      <alignment horizontal="left" vertical="center"/>
    </xf>
    <xf numFmtId="0" fontId="52" fillId="29" borderId="80" xfId="54" applyFont="1" applyFill="1" applyBorder="1" applyAlignment="1">
      <alignment horizontal="left" vertical="center"/>
    </xf>
    <xf numFmtId="0" fontId="52" fillId="29" borderId="195" xfId="54" applyFont="1" applyFill="1" applyBorder="1" applyAlignment="1">
      <alignment horizontal="left" vertical="center"/>
    </xf>
    <xf numFmtId="0" fontId="52" fillId="29" borderId="123" xfId="54" applyFont="1" applyFill="1" applyBorder="1" applyAlignment="1">
      <alignment vertical="top" wrapText="1"/>
    </xf>
    <xf numFmtId="0" fontId="52" fillId="29" borderId="123" xfId="54" applyFont="1" applyFill="1" applyBorder="1" applyAlignment="1">
      <alignment vertical="top"/>
    </xf>
    <xf numFmtId="0" fontId="52" fillId="29" borderId="118" xfId="54" applyFont="1" applyFill="1" applyBorder="1" applyAlignment="1">
      <alignment vertical="top"/>
    </xf>
    <xf numFmtId="0" fontId="52" fillId="29" borderId="117" xfId="54" applyFont="1" applyFill="1" applyBorder="1" applyAlignment="1">
      <alignment vertical="top"/>
    </xf>
    <xf numFmtId="0" fontId="52" fillId="29" borderId="204" xfId="54" applyFont="1" applyFill="1" applyBorder="1" applyAlignment="1">
      <alignment horizontal="center" vertical="center"/>
    </xf>
    <xf numFmtId="0" fontId="52" fillId="29" borderId="181" xfId="54" applyFont="1" applyFill="1" applyBorder="1" applyAlignment="1">
      <alignment vertical="top"/>
    </xf>
    <xf numFmtId="0" fontId="52" fillId="29" borderId="205" xfId="54" applyFont="1" applyFill="1" applyBorder="1" applyAlignment="1">
      <alignment vertical="top"/>
    </xf>
    <xf numFmtId="0" fontId="52" fillId="29" borderId="205" xfId="54" applyFont="1" applyFill="1" applyBorder="1" applyAlignment="1">
      <alignment vertical="top" wrapText="1"/>
    </xf>
    <xf numFmtId="0" fontId="52" fillId="29" borderId="206" xfId="54" applyFont="1" applyFill="1" applyBorder="1" applyAlignment="1">
      <alignment vertical="top"/>
    </xf>
    <xf numFmtId="0" fontId="52" fillId="29" borderId="113" xfId="54" applyFont="1" applyFill="1" applyBorder="1" applyAlignment="1">
      <alignment horizontal="left" vertical="center"/>
    </xf>
    <xf numFmtId="0" fontId="52" fillId="29" borderId="119" xfId="54" applyFont="1" applyFill="1" applyBorder="1" applyAlignment="1">
      <alignment horizontal="left" vertical="center"/>
    </xf>
    <xf numFmtId="0" fontId="52" fillId="29" borderId="180" xfId="54" applyFont="1" applyFill="1" applyBorder="1" applyAlignment="1">
      <alignment horizontal="left" vertical="top"/>
    </xf>
    <xf numFmtId="0" fontId="52" fillId="29" borderId="181" xfId="54" applyFont="1" applyFill="1" applyBorder="1" applyAlignment="1">
      <alignment horizontal="left" vertical="top"/>
    </xf>
    <xf numFmtId="0" fontId="52" fillId="29" borderId="205" xfId="54" applyFont="1" applyFill="1" applyBorder="1" applyAlignment="1">
      <alignment horizontal="left" vertical="top"/>
    </xf>
    <xf numFmtId="0" fontId="52" fillId="29" borderId="180" xfId="54" applyFont="1" applyFill="1" applyBorder="1" applyAlignment="1">
      <alignment vertical="top" wrapText="1"/>
    </xf>
    <xf numFmtId="0" fontId="52" fillId="29" borderId="181" xfId="54" applyFont="1" applyFill="1" applyBorder="1" applyAlignment="1">
      <alignment vertical="top" wrapText="1"/>
    </xf>
    <xf numFmtId="0" fontId="52" fillId="29" borderId="117" xfId="54" applyFont="1" applyFill="1" applyBorder="1" applyAlignment="1">
      <alignment vertical="top" wrapText="1"/>
    </xf>
    <xf numFmtId="0" fontId="52" fillId="32" borderId="156" xfId="54" applyFont="1" applyFill="1" applyBorder="1" applyAlignment="1">
      <alignment horizontal="center" vertical="center"/>
    </xf>
    <xf numFmtId="0" fontId="52" fillId="32" borderId="29" xfId="54" applyFont="1" applyFill="1" applyBorder="1" applyAlignment="1">
      <alignment horizontal="center" vertical="center"/>
    </xf>
    <xf numFmtId="0" fontId="52" fillId="32" borderId="154" xfId="54" applyFont="1" applyFill="1" applyBorder="1" applyAlignment="1">
      <alignment horizontal="center" vertical="center"/>
    </xf>
    <xf numFmtId="0" fontId="52" fillId="32" borderId="157" xfId="54" applyFont="1" applyFill="1" applyBorder="1" applyAlignment="1">
      <alignment horizontal="center" vertical="center"/>
    </xf>
    <xf numFmtId="0" fontId="52" fillId="32" borderId="114" xfId="54" applyFont="1" applyFill="1" applyBorder="1" applyAlignment="1">
      <alignment horizontal="center" vertical="center"/>
    </xf>
    <xf numFmtId="0" fontId="52" fillId="32" borderId="119" xfId="54" applyFont="1" applyFill="1" applyBorder="1" applyAlignment="1">
      <alignment horizontal="center" vertical="center"/>
    </xf>
    <xf numFmtId="0" fontId="52" fillId="32" borderId="287" xfId="54" applyFont="1" applyFill="1" applyBorder="1" applyAlignment="1">
      <alignment horizontal="center" vertical="center"/>
    </xf>
    <xf numFmtId="0" fontId="52" fillId="32" borderId="198" xfId="54" applyFont="1" applyFill="1" applyBorder="1" applyAlignment="1">
      <alignment horizontal="center" vertical="center"/>
    </xf>
    <xf numFmtId="0" fontId="52" fillId="0" borderId="208" xfId="54" applyFont="1" applyBorder="1" applyAlignment="1">
      <alignment horizontal="center"/>
    </xf>
    <xf numFmtId="0" fontId="52" fillId="0" borderId="34" xfId="54" applyFont="1" applyBorder="1" applyAlignment="1">
      <alignment horizontal="center"/>
    </xf>
    <xf numFmtId="0" fontId="52" fillId="0" borderId="90" xfId="54" applyFont="1" applyBorder="1" applyAlignment="1">
      <alignment horizontal="center"/>
    </xf>
    <xf numFmtId="0" fontId="52" fillId="0" borderId="212" xfId="54" applyFont="1" applyBorder="1" applyAlignment="1">
      <alignment horizontal="center"/>
    </xf>
    <xf numFmtId="0" fontId="52" fillId="0" borderId="193" xfId="54" applyFont="1" applyBorder="1" applyAlignment="1">
      <alignment horizontal="center"/>
    </xf>
    <xf numFmtId="0" fontId="84" fillId="0" borderId="0" xfId="54" applyFont="1" applyAlignment="1">
      <alignment horizontal="center" vertical="center"/>
    </xf>
    <xf numFmtId="0" fontId="52" fillId="0" borderId="211" xfId="54" applyFont="1" applyBorder="1" applyAlignment="1">
      <alignment horizontal="right"/>
    </xf>
    <xf numFmtId="0" fontId="52" fillId="0" borderId="212" xfId="54" applyFont="1" applyBorder="1" applyAlignment="1">
      <alignment horizontal="right"/>
    </xf>
    <xf numFmtId="0" fontId="52" fillId="0" borderId="213" xfId="54" applyFont="1" applyBorder="1" applyAlignment="1">
      <alignment horizontal="right"/>
    </xf>
    <xf numFmtId="0" fontId="52" fillId="0" borderId="208" xfId="54" applyFont="1" applyBorder="1" applyAlignment="1">
      <alignment horizontal="right"/>
    </xf>
    <xf numFmtId="0" fontId="52" fillId="0" borderId="34" xfId="54" applyFont="1" applyBorder="1" applyAlignment="1">
      <alignment horizontal="right"/>
    </xf>
    <xf numFmtId="0" fontId="52" fillId="29" borderId="0" xfId="54" applyFont="1" applyFill="1" applyAlignment="1">
      <alignment vertical="top" wrapText="1"/>
    </xf>
    <xf numFmtId="38" fontId="52" fillId="0" borderId="62" xfId="55" applyFont="1" applyFill="1" applyBorder="1" applyAlignment="1">
      <alignment horizontal="right"/>
    </xf>
    <xf numFmtId="38" fontId="52" fillId="0" borderId="64" xfId="55" applyFont="1" applyFill="1" applyBorder="1" applyAlignment="1">
      <alignment horizontal="right"/>
    </xf>
    <xf numFmtId="38" fontId="52" fillId="0" borderId="63" xfId="55" applyFont="1" applyFill="1" applyBorder="1" applyAlignment="1">
      <alignment horizontal="right"/>
    </xf>
    <xf numFmtId="38" fontId="52" fillId="0" borderId="211" xfId="54" applyNumberFormat="1" applyFont="1" applyBorder="1" applyAlignment="1">
      <alignment horizontal="right"/>
    </xf>
    <xf numFmtId="38" fontId="52" fillId="0" borderId="212" xfId="54" applyNumberFormat="1" applyFont="1" applyBorder="1" applyAlignment="1">
      <alignment horizontal="right"/>
    </xf>
    <xf numFmtId="38" fontId="52" fillId="0" borderId="213" xfId="54" applyNumberFormat="1" applyFont="1" applyBorder="1" applyAlignment="1">
      <alignment horizontal="right"/>
    </xf>
    <xf numFmtId="0" fontId="10" fillId="32" borderId="287" xfId="54" applyFill="1" applyBorder="1" applyAlignment="1">
      <alignment horizontal="center" vertical="center"/>
    </xf>
    <xf numFmtId="0" fontId="10" fillId="32" borderId="291" xfId="54" applyFill="1" applyBorder="1" applyAlignment="1">
      <alignment horizontal="center" vertical="center"/>
    </xf>
    <xf numFmtId="0" fontId="10" fillId="0" borderId="0" xfId="54" applyAlignment="1">
      <alignment horizontal="center" vertical="center"/>
    </xf>
    <xf numFmtId="0" fontId="10" fillId="0" borderId="96" xfId="54" applyBorder="1" applyAlignment="1">
      <alignment horizontal="left"/>
    </xf>
    <xf numFmtId="0" fontId="10" fillId="0" borderId="98" xfId="54" applyBorder="1" applyAlignment="1">
      <alignment horizontal="left"/>
    </xf>
    <xf numFmtId="0" fontId="10" fillId="0" borderId="96" xfId="54" applyBorder="1" applyAlignment="1">
      <alignment horizontal="left" shrinkToFit="1"/>
    </xf>
    <xf numFmtId="0" fontId="10" fillId="0" borderId="98" xfId="54" applyBorder="1" applyAlignment="1">
      <alignment horizontal="left" shrinkToFit="1"/>
    </xf>
    <xf numFmtId="0" fontId="10" fillId="0" borderId="129" xfId="54" applyBorder="1" applyAlignment="1">
      <alignment horizontal="right" vertical="center"/>
    </xf>
    <xf numFmtId="0" fontId="10" fillId="0" borderId="227" xfId="54" applyBorder="1" applyAlignment="1">
      <alignment horizontal="right" vertical="center"/>
    </xf>
    <xf numFmtId="0" fontId="10" fillId="0" borderId="249" xfId="54" applyBorder="1" applyAlignment="1">
      <alignment horizontal="right" vertical="center"/>
    </xf>
    <xf numFmtId="0" fontId="10" fillId="0" borderId="180" xfId="54" applyBorder="1" applyAlignment="1">
      <alignment horizontal="left" vertical="center" wrapText="1"/>
    </xf>
    <xf numFmtId="0" fontId="10" fillId="0" borderId="181" xfId="54" applyBorder="1" applyAlignment="1">
      <alignment horizontal="left" vertical="center" wrapText="1"/>
    </xf>
    <xf numFmtId="0" fontId="10" fillId="0" borderId="205" xfId="54" applyBorder="1" applyAlignment="1">
      <alignment horizontal="left" vertical="center" wrapText="1"/>
    </xf>
    <xf numFmtId="0" fontId="10" fillId="0" borderId="131" xfId="54" applyBorder="1" applyAlignment="1">
      <alignment horizontal="right" vertical="center"/>
    </xf>
    <xf numFmtId="0" fontId="10" fillId="0" borderId="137" xfId="54" applyBorder="1" applyAlignment="1">
      <alignment horizontal="right" vertical="center"/>
    </xf>
    <xf numFmtId="38" fontId="10" fillId="0" borderId="180" xfId="57" applyFont="1" applyBorder="1" applyAlignment="1">
      <alignment horizontal="left" vertical="center" wrapText="1"/>
    </xf>
    <xf numFmtId="38" fontId="74" fillId="0" borderId="181" xfId="57" applyFont="1" applyBorder="1" applyAlignment="1">
      <alignment horizontal="left" vertical="center" wrapText="1"/>
    </xf>
    <xf numFmtId="38" fontId="74" fillId="0" borderId="205" xfId="57" applyFont="1" applyBorder="1" applyAlignment="1">
      <alignment horizontal="left" vertical="center" wrapText="1"/>
    </xf>
    <xf numFmtId="0" fontId="10" fillId="0" borderId="136" xfId="54" applyBorder="1" applyAlignment="1">
      <alignment horizontal="left" vertical="center"/>
    </xf>
    <xf numFmtId="0" fontId="10" fillId="0" borderId="131" xfId="54" applyBorder="1" applyAlignment="1">
      <alignment horizontal="left" vertical="center"/>
    </xf>
    <xf numFmtId="0" fontId="10" fillId="0" borderId="137" xfId="54" applyBorder="1" applyAlignment="1">
      <alignment horizontal="left" vertical="center"/>
    </xf>
    <xf numFmtId="0" fontId="10" fillId="0" borderId="136" xfId="54" applyBorder="1" applyAlignment="1">
      <alignment horizontal="left" vertical="center" shrinkToFit="1"/>
    </xf>
    <xf numFmtId="0" fontId="10" fillId="0" borderId="131" xfId="54" applyBorder="1" applyAlignment="1">
      <alignment horizontal="left" vertical="center" shrinkToFit="1"/>
    </xf>
    <xf numFmtId="0" fontId="10" fillId="0" borderId="137" xfId="54" applyBorder="1" applyAlignment="1">
      <alignment horizontal="left" vertical="center" shrinkToFit="1"/>
    </xf>
    <xf numFmtId="0" fontId="10" fillId="0" borderId="113" xfId="54" applyBorder="1" applyAlignment="1">
      <alignment horizontal="left" vertical="center"/>
    </xf>
    <xf numFmtId="0" fontId="10" fillId="0" borderId="114" xfId="54" applyBorder="1" applyAlignment="1">
      <alignment horizontal="left" vertical="center"/>
    </xf>
    <xf numFmtId="0" fontId="10" fillId="0" borderId="119" xfId="54" applyBorder="1" applyAlignment="1">
      <alignment horizontal="left" vertical="center"/>
    </xf>
    <xf numFmtId="0" fontId="10" fillId="0" borderId="123" xfId="54" applyBorder="1" applyAlignment="1">
      <alignment horizontal="center" vertical="center" textRotation="255"/>
    </xf>
    <xf numFmtId="0" fontId="10" fillId="35" borderId="136" xfId="54" applyFill="1" applyBorder="1" applyAlignment="1">
      <alignment horizontal="center" vertical="center"/>
    </xf>
    <xf numFmtId="0" fontId="10" fillId="35" borderId="131" xfId="54" applyFill="1" applyBorder="1" applyAlignment="1">
      <alignment horizontal="center" vertical="center"/>
    </xf>
    <xf numFmtId="0" fontId="10" fillId="35" borderId="137" xfId="54" applyFill="1" applyBorder="1" applyAlignment="1">
      <alignment horizontal="center" vertical="center"/>
    </xf>
    <xf numFmtId="0" fontId="10" fillId="0" borderId="276" xfId="54" applyBorder="1" applyAlignment="1">
      <alignment horizontal="center" vertical="center" textRotation="255"/>
    </xf>
    <xf numFmtId="0" fontId="10" fillId="0" borderId="124" xfId="54" applyBorder="1" applyAlignment="1">
      <alignment horizontal="center" vertical="center" textRotation="255"/>
    </xf>
    <xf numFmtId="0" fontId="10" fillId="0" borderId="111" xfId="54" applyBorder="1" applyAlignment="1">
      <alignment horizontal="left" vertical="center"/>
    </xf>
    <xf numFmtId="0" fontId="10" fillId="0" borderId="121" xfId="54" applyBorder="1"/>
    <xf numFmtId="0" fontId="10" fillId="0" borderId="125" xfId="54" applyBorder="1" applyAlignment="1">
      <alignment horizontal="right" vertical="center"/>
    </xf>
    <xf numFmtId="0" fontId="10" fillId="0" borderId="126" xfId="54" applyBorder="1" applyAlignment="1">
      <alignment horizontal="right" vertical="center"/>
    </xf>
    <xf numFmtId="0" fontId="10" fillId="0" borderId="117" xfId="54" applyBorder="1" applyAlignment="1">
      <alignment horizontal="left" vertical="center" wrapText="1"/>
    </xf>
    <xf numFmtId="0" fontId="10" fillId="0" borderId="123" xfId="54" applyBorder="1" applyAlignment="1">
      <alignment horizontal="left" vertical="center" wrapText="1"/>
    </xf>
    <xf numFmtId="0" fontId="10" fillId="0" borderId="111" xfId="54" applyBorder="1" applyAlignment="1">
      <alignment horizontal="center" vertical="center"/>
    </xf>
    <xf numFmtId="0" fontId="10" fillId="0" borderId="112" xfId="54" applyBorder="1" applyAlignment="1">
      <alignment horizontal="center" vertical="center"/>
    </xf>
    <xf numFmtId="0" fontId="10" fillId="0" borderId="120" xfId="54" applyBorder="1" applyAlignment="1">
      <alignment horizontal="center" vertical="center"/>
    </xf>
    <xf numFmtId="0" fontId="10" fillId="0" borderId="121" xfId="54" applyBorder="1" applyAlignment="1">
      <alignment horizontal="center" vertical="center" textRotation="255"/>
    </xf>
    <xf numFmtId="0" fontId="63" fillId="0" borderId="0" xfId="61" applyFont="1" applyAlignment="1">
      <alignment horizontal="right" vertical="center"/>
    </xf>
    <xf numFmtId="0" fontId="64" fillId="0" borderId="0" xfId="61" applyFont="1" applyAlignment="1">
      <alignment horizontal="center" vertical="center"/>
    </xf>
    <xf numFmtId="0" fontId="69" fillId="36" borderId="135" xfId="60" applyFont="1" applyFill="1" applyBorder="1" applyAlignment="1">
      <alignment horizontal="center" vertical="center" textRotation="255"/>
    </xf>
    <xf numFmtId="0" fontId="2" fillId="36" borderId="135" xfId="60" applyFont="1" applyFill="1" applyBorder="1" applyAlignment="1">
      <alignment horizontal="center" vertical="center"/>
    </xf>
    <xf numFmtId="0" fontId="6" fillId="36" borderId="135" xfId="60" applyFill="1" applyBorder="1" applyAlignment="1">
      <alignment horizontal="center" vertical="center"/>
    </xf>
    <xf numFmtId="0" fontId="71" fillId="36" borderId="117" xfId="60" applyFont="1" applyFill="1" applyBorder="1" applyAlignment="1">
      <alignment horizontal="center" vertical="center" textRotation="255" wrapText="1"/>
    </xf>
    <xf numFmtId="0" fontId="71" fillId="36" borderId="123" xfId="60" applyFont="1" applyFill="1" applyBorder="1" applyAlignment="1">
      <alignment horizontal="center" vertical="center" textRotation="255" wrapText="1"/>
    </xf>
    <xf numFmtId="0" fontId="71" fillId="36" borderId="118" xfId="60" applyFont="1" applyFill="1" applyBorder="1" applyAlignment="1">
      <alignment horizontal="center" vertical="center" textRotation="255" wrapText="1"/>
    </xf>
    <xf numFmtId="0" fontId="2" fillId="36" borderId="136" xfId="60" applyFont="1" applyFill="1" applyBorder="1" applyAlignment="1">
      <alignment horizontal="center" vertical="center"/>
    </xf>
    <xf numFmtId="0" fontId="3" fillId="36" borderId="131" xfId="60" applyFont="1" applyFill="1" applyBorder="1" applyAlignment="1">
      <alignment horizontal="center" vertical="center"/>
    </xf>
    <xf numFmtId="0" fontId="3" fillId="36" borderId="137" xfId="60" applyFont="1" applyFill="1" applyBorder="1" applyAlignment="1">
      <alignment horizontal="center" vertical="center"/>
    </xf>
    <xf numFmtId="0" fontId="71" fillId="36" borderId="135" xfId="60" applyFont="1" applyFill="1" applyBorder="1" applyAlignment="1">
      <alignment horizontal="center" vertical="center" textRotation="255" shrinkToFit="1"/>
    </xf>
    <xf numFmtId="0" fontId="6" fillId="36" borderId="117" xfId="60" applyFill="1" applyBorder="1" applyAlignment="1">
      <alignment horizontal="center" vertical="center"/>
    </xf>
    <xf numFmtId="0" fontId="2" fillId="36" borderId="131" xfId="60" applyFont="1" applyFill="1" applyBorder="1" applyAlignment="1">
      <alignment horizontal="center" vertical="center"/>
    </xf>
    <xf numFmtId="0" fontId="6" fillId="0" borderId="0" xfId="60" applyAlignment="1">
      <alignment horizontal="center" vertical="center"/>
    </xf>
    <xf numFmtId="0" fontId="66" fillId="0" borderId="0" xfId="60" applyFont="1" applyAlignment="1">
      <alignment horizontal="center" vertical="center"/>
    </xf>
    <xf numFmtId="0" fontId="65" fillId="0" borderId="0" xfId="60" applyFont="1" applyAlignment="1">
      <alignment horizontal="center" vertical="center"/>
    </xf>
    <xf numFmtId="0" fontId="71" fillId="36" borderId="135" xfId="60" applyFont="1" applyFill="1" applyBorder="1" applyAlignment="1">
      <alignment horizontal="center" vertical="center" textRotation="255"/>
    </xf>
    <xf numFmtId="0" fontId="67" fillId="36" borderId="136" xfId="60" applyFont="1" applyFill="1" applyBorder="1" applyAlignment="1">
      <alignment horizontal="center" vertical="center"/>
    </xf>
    <xf numFmtId="0" fontId="67" fillId="36" borderId="131" xfId="60" applyFont="1" applyFill="1" applyBorder="1" applyAlignment="1">
      <alignment horizontal="center" vertical="center"/>
    </xf>
    <xf numFmtId="0" fontId="67" fillId="0" borderId="136" xfId="60" applyFont="1" applyBorder="1" applyAlignment="1">
      <alignment horizontal="center" vertical="center"/>
    </xf>
    <xf numFmtId="0" fontId="67" fillId="0" borderId="131" xfId="60" applyFont="1" applyBorder="1" applyAlignment="1">
      <alignment horizontal="center" vertical="center"/>
    </xf>
    <xf numFmtId="0" fontId="67" fillId="0" borderId="137" xfId="60" applyFont="1" applyBorder="1" applyAlignment="1">
      <alignment horizontal="center" vertical="center"/>
    </xf>
    <xf numFmtId="38" fontId="11" fillId="0" borderId="12" xfId="35" applyFont="1" applyBorder="1" applyAlignment="1">
      <alignment vertical="center"/>
    </xf>
    <xf numFmtId="0" fontId="0" fillId="0" borderId="10" xfId="0" applyBorder="1">
      <alignment vertical="center"/>
    </xf>
    <xf numFmtId="38" fontId="11" fillId="0" borderId="0" xfId="35" applyFont="1" applyAlignment="1">
      <alignment vertical="center"/>
    </xf>
    <xf numFmtId="38" fontId="15" fillId="0" borderId="12" xfId="35" applyFont="1" applyBorder="1" applyAlignment="1">
      <alignment vertical="center"/>
    </xf>
    <xf numFmtId="38" fontId="15" fillId="0" borderId="13" xfId="35" applyFont="1" applyBorder="1" applyAlignment="1">
      <alignment vertical="center"/>
    </xf>
    <xf numFmtId="38" fontId="15" fillId="0" borderId="10" xfId="35" applyFont="1" applyBorder="1" applyAlignment="1">
      <alignment vertical="center"/>
    </xf>
    <xf numFmtId="38" fontId="19" fillId="0" borderId="27" xfId="35" applyFont="1" applyBorder="1" applyAlignment="1">
      <alignment vertical="center" textRotation="255"/>
    </xf>
    <xf numFmtId="38" fontId="19" fillId="0" borderId="32" xfId="35" applyFont="1" applyBorder="1" applyAlignment="1">
      <alignment vertical="center" textRotation="255"/>
    </xf>
    <xf numFmtId="38" fontId="11" fillId="0" borderId="20" xfId="35" applyFont="1" applyBorder="1" applyAlignment="1">
      <alignment vertical="center" textRotation="255"/>
    </xf>
    <xf numFmtId="38" fontId="11" fillId="0" borderId="73" xfId="35" applyFont="1" applyBorder="1" applyAlignment="1">
      <alignment vertical="center" textRotation="255"/>
    </xf>
    <xf numFmtId="38" fontId="11" fillId="0" borderId="27" xfId="35" applyFont="1" applyBorder="1" applyAlignment="1">
      <alignment vertical="center" textRotation="255"/>
    </xf>
    <xf numFmtId="38" fontId="12" fillId="0" borderId="27" xfId="35" applyFont="1" applyBorder="1" applyAlignment="1">
      <alignment vertical="center" textRotation="255"/>
    </xf>
    <xf numFmtId="38" fontId="12" fillId="0" borderId="32" xfId="35" applyFont="1" applyBorder="1" applyAlignment="1">
      <alignment vertical="center" textRotation="255"/>
    </xf>
    <xf numFmtId="38" fontId="15" fillId="0" borderId="12" xfId="35" applyFont="1" applyBorder="1" applyAlignment="1">
      <alignment horizontal="center" vertical="center"/>
    </xf>
    <xf numFmtId="38" fontId="15" fillId="0" borderId="13" xfId="35" applyFont="1" applyBorder="1" applyAlignment="1">
      <alignment horizontal="center" vertical="center"/>
    </xf>
    <xf numFmtId="38" fontId="15" fillId="0" borderId="10" xfId="35" applyFont="1" applyBorder="1" applyAlignment="1">
      <alignment horizontal="center" vertical="center"/>
    </xf>
  </cellXfs>
  <cellStyles count="6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56" xr:uid="{00000000-0005-0000-0000-00001D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2 2" xfId="57" xr:uid="{00000000-0005-0000-0000-000025000000}"/>
    <cellStyle name="桁区切り 3" xfId="37" xr:uid="{00000000-0005-0000-0000-000026000000}"/>
    <cellStyle name="桁区切り 4" xfId="55" xr:uid="{00000000-0005-0000-0000-000027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通貨" xfId="45" builtinId="7"/>
    <cellStyle name="通貨 2" xfId="46" xr:uid="{00000000-0005-0000-0000-000030000000}"/>
    <cellStyle name="入力" xfId="47" builtinId="20" customBuiltin="1"/>
    <cellStyle name="標準" xfId="0" builtinId="0"/>
    <cellStyle name="標準 2" xfId="48" xr:uid="{00000000-0005-0000-0000-000033000000}"/>
    <cellStyle name="標準 2 2" xfId="60" xr:uid="{00000000-0005-0000-0000-000034000000}"/>
    <cellStyle name="標準 2 2 2" xfId="61" xr:uid="{00000000-0005-0000-0000-000035000000}"/>
    <cellStyle name="標準 2 3" xfId="62" xr:uid="{FA925040-4228-40EB-AA16-6B392B6AD5D8}"/>
    <cellStyle name="標準 3" xfId="49" xr:uid="{00000000-0005-0000-0000-000036000000}"/>
    <cellStyle name="標準 3 2" xfId="65" xr:uid="{C89888CC-3465-40DE-972B-391B33491431}"/>
    <cellStyle name="標準 4" xfId="50" xr:uid="{00000000-0005-0000-0000-000037000000}"/>
    <cellStyle name="標準 4 2" xfId="58" xr:uid="{00000000-0005-0000-0000-000038000000}"/>
    <cellStyle name="標準 4 2 2" xfId="64" xr:uid="{40D89A09-0501-4049-B475-1F13DCA7DA5E}"/>
    <cellStyle name="標準 5" xfId="54" xr:uid="{00000000-0005-0000-0000-000039000000}"/>
    <cellStyle name="標準 6" xfId="63" xr:uid="{C87DA85E-4371-453E-8F22-E27B31E693E3}"/>
    <cellStyle name="標準_○07指定様式（棟別金額一覧表）（180611）" xfId="59" xr:uid="{00000000-0005-0000-0000-00003A000000}"/>
    <cellStyle name="標準_3小_H-2_資金収支計画表他_1021" xfId="51" xr:uid="{00000000-0005-0000-0000-00003B000000}"/>
    <cellStyle name="標準_様式3_質問書" xfId="52" xr:uid="{00000000-0005-0000-0000-00003C000000}"/>
    <cellStyle name="良い" xfId="53" builtinId="26" customBuiltin="1"/>
  </cellStyles>
  <dxfs count="0"/>
  <tableStyles count="0" defaultTableStyle="TableStyleMedium9"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581025</xdr:colOff>
      <xdr:row>20</xdr:row>
      <xdr:rowOff>0</xdr:rowOff>
    </xdr:from>
    <xdr:ext cx="1361398" cy="556563"/>
    <xdr:sp macro="" textlink="">
      <xdr:nvSpPr>
        <xdr:cNvPr id="44033" name="Text Box 1">
          <a:extLst>
            <a:ext uri="{FF2B5EF4-FFF2-40B4-BE49-F238E27FC236}">
              <a16:creationId xmlns:a16="http://schemas.microsoft.com/office/drawing/2014/main" id="{00000000-0008-0000-0200-000001AC0000}"/>
            </a:ext>
          </a:extLst>
        </xdr:cNvPr>
        <xdr:cNvSpPr txBox="1">
          <a:spLocks noChangeArrowheads="1"/>
        </xdr:cNvSpPr>
      </xdr:nvSpPr>
      <xdr:spPr bwMode="auto">
        <a:xfrm>
          <a:off x="742950" y="3238500"/>
          <a:ext cx="1361398" cy="556563"/>
        </a:xfrm>
        <a:prstGeom prst="rect">
          <a:avLst/>
        </a:prstGeom>
        <a:solidFill>
          <a:srgbClr val="FFFF00"/>
        </a:solidFill>
        <a:ln w="9525">
          <a:noFill/>
          <a:miter lim="800000"/>
          <a:headEnd/>
          <a:tailEnd/>
        </a:ln>
      </xdr:spPr>
      <xdr:txBody>
        <a:bodyPr wrap="none" lIns="27432" tIns="22860"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印刷不要</a:t>
          </a:r>
        </a:p>
        <a:p>
          <a:pPr algn="l" rtl="0">
            <a:defRPr sz="1000"/>
          </a:pPr>
          <a:r>
            <a:rPr lang="ja-JP" altLang="en-US" sz="1600" b="0" i="0" u="none" strike="noStrike" baseline="0">
              <a:solidFill>
                <a:srgbClr val="000000"/>
              </a:solidFill>
              <a:latin typeface="ＭＳ Ｐゴシック"/>
              <a:ea typeface="ＭＳ Ｐゴシック"/>
            </a:rPr>
            <a:t>内藤作業</a:t>
          </a:r>
          <a:r>
            <a:rPr lang="en-US" altLang="ja-JP" sz="1600" b="0" i="0" u="none" strike="noStrike" baseline="0">
              <a:solidFill>
                <a:srgbClr val="000000"/>
              </a:solidFill>
              <a:latin typeface="ＭＳ Ｐゴシック"/>
              <a:ea typeface="ＭＳ Ｐゴシック"/>
            </a:rPr>
            <a:t>11/11</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17</xdr:col>
      <xdr:colOff>676275</xdr:colOff>
      <xdr:row>27</xdr:row>
      <xdr:rowOff>123825</xdr:rowOff>
    </xdr:from>
    <xdr:to>
      <xdr:col>18</xdr:col>
      <xdr:colOff>266700</xdr:colOff>
      <xdr:row>28</xdr:row>
      <xdr:rowOff>123825</xdr:rowOff>
    </xdr:to>
    <xdr:sp macro="" textlink="">
      <xdr:nvSpPr>
        <xdr:cNvPr id="10421" name="AutoShape 1">
          <a:extLst>
            <a:ext uri="{FF2B5EF4-FFF2-40B4-BE49-F238E27FC236}">
              <a16:creationId xmlns:a16="http://schemas.microsoft.com/office/drawing/2014/main" id="{00000000-0008-0000-1200-0000B5280000}"/>
            </a:ext>
          </a:extLst>
        </xdr:cNvPr>
        <xdr:cNvSpPr>
          <a:spLocks noChangeArrowheads="1"/>
        </xdr:cNvSpPr>
      </xdr:nvSpPr>
      <xdr:spPr bwMode="auto">
        <a:xfrm>
          <a:off x="13601700" y="12058650"/>
          <a:ext cx="590550" cy="3524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676275</xdr:colOff>
      <xdr:row>27</xdr:row>
      <xdr:rowOff>123825</xdr:rowOff>
    </xdr:from>
    <xdr:to>
      <xdr:col>18</xdr:col>
      <xdr:colOff>266700</xdr:colOff>
      <xdr:row>28</xdr:row>
      <xdr:rowOff>123825</xdr:rowOff>
    </xdr:to>
    <xdr:sp macro="" textlink="">
      <xdr:nvSpPr>
        <xdr:cNvPr id="11445" name="AutoShape 1">
          <a:extLst>
            <a:ext uri="{FF2B5EF4-FFF2-40B4-BE49-F238E27FC236}">
              <a16:creationId xmlns:a16="http://schemas.microsoft.com/office/drawing/2014/main" id="{00000000-0008-0000-1300-0000B52C0000}"/>
            </a:ext>
          </a:extLst>
        </xdr:cNvPr>
        <xdr:cNvSpPr>
          <a:spLocks noChangeArrowheads="1"/>
        </xdr:cNvSpPr>
      </xdr:nvSpPr>
      <xdr:spPr bwMode="auto">
        <a:xfrm>
          <a:off x="13601700" y="12077700"/>
          <a:ext cx="590550" cy="3524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676275</xdr:colOff>
      <xdr:row>27</xdr:row>
      <xdr:rowOff>123825</xdr:rowOff>
    </xdr:from>
    <xdr:to>
      <xdr:col>18</xdr:col>
      <xdr:colOff>266700</xdr:colOff>
      <xdr:row>28</xdr:row>
      <xdr:rowOff>123825</xdr:rowOff>
    </xdr:to>
    <xdr:sp macro="" textlink="">
      <xdr:nvSpPr>
        <xdr:cNvPr id="12634" name="AutoShape 1">
          <a:extLst>
            <a:ext uri="{FF2B5EF4-FFF2-40B4-BE49-F238E27FC236}">
              <a16:creationId xmlns:a16="http://schemas.microsoft.com/office/drawing/2014/main" id="{00000000-0008-0000-1400-00005A310000}"/>
            </a:ext>
          </a:extLst>
        </xdr:cNvPr>
        <xdr:cNvSpPr>
          <a:spLocks noChangeArrowheads="1"/>
        </xdr:cNvSpPr>
      </xdr:nvSpPr>
      <xdr:spPr bwMode="auto">
        <a:xfrm>
          <a:off x="13601700" y="12039600"/>
          <a:ext cx="590550" cy="3524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22</xdr:col>
      <xdr:colOff>676275</xdr:colOff>
      <xdr:row>3</xdr:row>
      <xdr:rowOff>200025</xdr:rowOff>
    </xdr:from>
    <xdr:to>
      <xdr:col>23</xdr:col>
      <xdr:colOff>0</xdr:colOff>
      <xdr:row>4</xdr:row>
      <xdr:rowOff>200025</xdr:rowOff>
    </xdr:to>
    <xdr:sp macro="" textlink="">
      <xdr:nvSpPr>
        <xdr:cNvPr id="12298" name="Oval 10">
          <a:extLst>
            <a:ext uri="{FF2B5EF4-FFF2-40B4-BE49-F238E27FC236}">
              <a16:creationId xmlns:a16="http://schemas.microsoft.com/office/drawing/2014/main" id="{00000000-0008-0000-1400-00000A300000}"/>
            </a:ext>
          </a:extLst>
        </xdr:cNvPr>
        <xdr:cNvSpPr>
          <a:spLocks noChangeArrowheads="1"/>
        </xdr:cNvSpPr>
      </xdr:nvSpPr>
      <xdr:spPr bwMode="auto">
        <a:xfrm>
          <a:off x="18135600" y="962025"/>
          <a:ext cx="285750" cy="3048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676275</xdr:colOff>
      <xdr:row>27</xdr:row>
      <xdr:rowOff>123825</xdr:rowOff>
    </xdr:from>
    <xdr:to>
      <xdr:col>18</xdr:col>
      <xdr:colOff>266700</xdr:colOff>
      <xdr:row>28</xdr:row>
      <xdr:rowOff>123825</xdr:rowOff>
    </xdr:to>
    <xdr:sp macro="" textlink="">
      <xdr:nvSpPr>
        <xdr:cNvPr id="13493" name="AutoShape 1">
          <a:extLst>
            <a:ext uri="{FF2B5EF4-FFF2-40B4-BE49-F238E27FC236}">
              <a16:creationId xmlns:a16="http://schemas.microsoft.com/office/drawing/2014/main" id="{00000000-0008-0000-1500-0000B5340000}"/>
            </a:ext>
          </a:extLst>
        </xdr:cNvPr>
        <xdr:cNvSpPr>
          <a:spLocks noChangeArrowheads="1"/>
        </xdr:cNvSpPr>
      </xdr:nvSpPr>
      <xdr:spPr bwMode="auto">
        <a:xfrm>
          <a:off x="13601700" y="12058650"/>
          <a:ext cx="590550" cy="3524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676275</xdr:colOff>
      <xdr:row>27</xdr:row>
      <xdr:rowOff>123825</xdr:rowOff>
    </xdr:from>
    <xdr:to>
      <xdr:col>18</xdr:col>
      <xdr:colOff>266700</xdr:colOff>
      <xdr:row>28</xdr:row>
      <xdr:rowOff>123825</xdr:rowOff>
    </xdr:to>
    <xdr:sp macro="" textlink="">
      <xdr:nvSpPr>
        <xdr:cNvPr id="14517" name="AutoShape 1">
          <a:extLst>
            <a:ext uri="{FF2B5EF4-FFF2-40B4-BE49-F238E27FC236}">
              <a16:creationId xmlns:a16="http://schemas.microsoft.com/office/drawing/2014/main" id="{00000000-0008-0000-1600-0000B5380000}"/>
            </a:ext>
          </a:extLst>
        </xdr:cNvPr>
        <xdr:cNvSpPr>
          <a:spLocks noChangeArrowheads="1"/>
        </xdr:cNvSpPr>
      </xdr:nvSpPr>
      <xdr:spPr bwMode="auto">
        <a:xfrm>
          <a:off x="13601700" y="12058650"/>
          <a:ext cx="590550" cy="3524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495300</xdr:colOff>
      <xdr:row>24</xdr:row>
      <xdr:rowOff>142875</xdr:rowOff>
    </xdr:from>
    <xdr:to>
      <xdr:col>23</xdr:col>
      <xdr:colOff>800100</xdr:colOff>
      <xdr:row>28</xdr:row>
      <xdr:rowOff>104775</xdr:rowOff>
    </xdr:to>
    <xdr:sp macro="" textlink="">
      <xdr:nvSpPr>
        <xdr:cNvPr id="42151" name="Rectangle 1">
          <a:extLst>
            <a:ext uri="{FF2B5EF4-FFF2-40B4-BE49-F238E27FC236}">
              <a16:creationId xmlns:a16="http://schemas.microsoft.com/office/drawing/2014/main" id="{00000000-0008-0000-0300-0000A7A40000}"/>
            </a:ext>
          </a:extLst>
        </xdr:cNvPr>
        <xdr:cNvSpPr>
          <a:spLocks noChangeArrowheads="1"/>
        </xdr:cNvSpPr>
      </xdr:nvSpPr>
      <xdr:spPr bwMode="auto">
        <a:xfrm>
          <a:off x="12239625" y="5248275"/>
          <a:ext cx="6229350" cy="121920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125887</xdr:colOff>
      <xdr:row>0</xdr:row>
      <xdr:rowOff>47628</xdr:rowOff>
    </xdr:from>
    <xdr:to>
      <xdr:col>12</xdr:col>
      <xdr:colOff>1150881</xdr:colOff>
      <xdr:row>2</xdr:row>
      <xdr:rowOff>66678</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8018937" y="44453"/>
          <a:ext cx="7870294" cy="342900"/>
          <a:chOff x="782" y="0"/>
          <a:chExt cx="662" cy="34"/>
        </a:xfrm>
      </xdr:grpSpPr>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4">
            <a:extLst>
              <a:ext uri="{FF2B5EF4-FFF2-40B4-BE49-F238E27FC236}">
                <a16:creationId xmlns:a16="http://schemas.microsoft.com/office/drawing/2014/main" id="{00000000-0008-0000-0A00-0000040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00000000-0008-0000-0A00-0000050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00000000-0008-0000-0A00-000006000000}"/>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３０－２</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368374</xdr:colOff>
      <xdr:row>0</xdr:row>
      <xdr:rowOff>0</xdr:rowOff>
    </xdr:from>
    <xdr:to>
      <xdr:col>17</xdr:col>
      <xdr:colOff>0</xdr:colOff>
      <xdr:row>1</xdr:row>
      <xdr:rowOff>190500</xdr:rowOff>
    </xdr:to>
    <xdr:grpSp>
      <xdr:nvGrpSpPr>
        <xdr:cNvPr id="2" name="Group 1">
          <a:extLst>
            <a:ext uri="{FF2B5EF4-FFF2-40B4-BE49-F238E27FC236}">
              <a16:creationId xmlns:a16="http://schemas.microsoft.com/office/drawing/2014/main" id="{00000000-0008-0000-0B00-000002000000}"/>
            </a:ext>
          </a:extLst>
        </xdr:cNvPr>
        <xdr:cNvGrpSpPr>
          <a:grpSpLocks/>
        </xdr:cNvGrpSpPr>
      </xdr:nvGrpSpPr>
      <xdr:grpSpPr bwMode="auto">
        <a:xfrm>
          <a:off x="11144324" y="0"/>
          <a:ext cx="6429301" cy="352425"/>
          <a:chOff x="757" y="0"/>
          <a:chExt cx="688" cy="34"/>
        </a:xfrm>
      </xdr:grpSpPr>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事業費の支払計画</a:t>
            </a:r>
          </a:p>
        </xdr:txBody>
      </xdr:sp>
      <xdr:sp macro="" textlink="">
        <xdr:nvSpPr>
          <xdr:cNvPr id="4" name="Rectangle 3">
            <a:extLst>
              <a:ext uri="{FF2B5EF4-FFF2-40B4-BE49-F238E27FC236}">
                <a16:creationId xmlns:a16="http://schemas.microsoft.com/office/drawing/2014/main" id="{00000000-0008-0000-0B00-0000040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３０－３　</a:t>
            </a:r>
          </a:p>
        </xdr:txBody>
      </xdr:sp>
      <xdr:sp macro="" textlink="">
        <xdr:nvSpPr>
          <xdr:cNvPr id="5" name="Rectangle 4">
            <a:extLst>
              <a:ext uri="{FF2B5EF4-FFF2-40B4-BE49-F238E27FC236}">
                <a16:creationId xmlns:a16="http://schemas.microsoft.com/office/drawing/2014/main" id="{00000000-0008-0000-0B00-000005000000}"/>
              </a:ext>
            </a:extLst>
          </xdr:cNvPr>
          <xdr:cNvSpPr>
            <a:spLocks noChangeArrowheads="1"/>
          </xdr:cNvSpPr>
        </xdr:nvSpPr>
        <xdr:spPr bwMode="auto">
          <a:xfrm>
            <a:off x="757" y="0"/>
            <a:ext cx="116"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p>
        </xdr:txBody>
      </xdr:sp>
      <xdr:sp macro="" textlink="">
        <xdr:nvSpPr>
          <xdr:cNvPr id="6" name="Rectangle 5">
            <a:extLst>
              <a:ext uri="{FF2B5EF4-FFF2-40B4-BE49-F238E27FC236}">
                <a16:creationId xmlns:a16="http://schemas.microsoft.com/office/drawing/2014/main" id="{00000000-0008-0000-0B00-0000060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9525</xdr:colOff>
      <xdr:row>0</xdr:row>
      <xdr:rowOff>49742</xdr:rowOff>
    </xdr:from>
    <xdr:to>
      <xdr:col>38</xdr:col>
      <xdr:colOff>302</xdr:colOff>
      <xdr:row>1</xdr:row>
      <xdr:rowOff>9261</xdr:rowOff>
    </xdr:to>
    <xdr:grpSp>
      <xdr:nvGrpSpPr>
        <xdr:cNvPr id="2" name="Group 1">
          <a:extLst>
            <a:ext uri="{FF2B5EF4-FFF2-40B4-BE49-F238E27FC236}">
              <a16:creationId xmlns:a16="http://schemas.microsoft.com/office/drawing/2014/main" id="{00000000-0008-0000-0C00-000002000000}"/>
            </a:ext>
          </a:extLst>
        </xdr:cNvPr>
        <xdr:cNvGrpSpPr>
          <a:grpSpLocks/>
        </xdr:cNvGrpSpPr>
      </xdr:nvGrpSpPr>
      <xdr:grpSpPr bwMode="auto">
        <a:xfrm>
          <a:off x="35163125" y="46567"/>
          <a:ext cx="8595027" cy="346869"/>
          <a:chOff x="784" y="0"/>
          <a:chExt cx="660" cy="34"/>
        </a:xfrm>
      </xdr:grpSpPr>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75"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資金収支計画</a:t>
            </a:r>
          </a:p>
        </xdr:txBody>
      </xdr:sp>
      <xdr:sp macro="" textlink="">
        <xdr:nvSpPr>
          <xdr:cNvPr id="4" name="Rectangle 4">
            <a:extLst>
              <a:ext uri="{FF2B5EF4-FFF2-40B4-BE49-F238E27FC236}">
                <a16:creationId xmlns:a16="http://schemas.microsoft.com/office/drawing/2014/main" id="{00000000-0008-0000-0C00-000004000000}"/>
              </a:ext>
            </a:extLst>
          </xdr:cNvPr>
          <xdr:cNvSpPr>
            <a:spLocks noChangeArrowheads="1"/>
          </xdr:cNvSpPr>
        </xdr:nvSpPr>
        <xdr:spPr bwMode="auto">
          <a:xfrm>
            <a:off x="784"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00000000-0008-0000-0C00-000005000000}"/>
              </a:ext>
            </a:extLst>
          </xdr:cNvPr>
          <xdr:cNvSpPr>
            <a:spLocks noChangeArrowheads="1"/>
          </xdr:cNvSpPr>
        </xdr:nvSpPr>
        <xdr:spPr bwMode="auto">
          <a:xfrm>
            <a:off x="1155"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00000000-0008-0000-0C00-000006000000}"/>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３０－４</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263849</xdr:colOff>
      <xdr:row>0</xdr:row>
      <xdr:rowOff>109765</xdr:rowOff>
    </xdr:from>
    <xdr:to>
      <xdr:col>46</xdr:col>
      <xdr:colOff>2587699</xdr:colOff>
      <xdr:row>1</xdr:row>
      <xdr:rowOff>81190</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31820174" y="106590"/>
          <a:ext cx="6676775" cy="330200"/>
          <a:chOff x="7828065" y="38100"/>
          <a:chExt cx="5718166" cy="318807"/>
        </a:xfrm>
      </xdr:grpSpPr>
      <xdr:sp macro="" textlink="">
        <xdr:nvSpPr>
          <xdr:cNvPr id="3" name="Rectangle 7">
            <a:extLst>
              <a:ext uri="{FF2B5EF4-FFF2-40B4-BE49-F238E27FC236}">
                <a16:creationId xmlns:a16="http://schemas.microsoft.com/office/drawing/2014/main" id="{00000000-0008-0000-0D00-000003000000}"/>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事業費内訳書</a:t>
            </a:r>
          </a:p>
        </xdr:txBody>
      </xdr:sp>
      <xdr:sp macro="" textlink="">
        <xdr:nvSpPr>
          <xdr:cNvPr id="4" name="Rectangle 8">
            <a:extLst>
              <a:ext uri="{FF2B5EF4-FFF2-40B4-BE49-F238E27FC236}">
                <a16:creationId xmlns:a16="http://schemas.microsoft.com/office/drawing/2014/main" id="{00000000-0008-0000-0D00-000004000000}"/>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３０－５</a:t>
            </a:r>
          </a:p>
        </xdr:txBody>
      </xdr:sp>
      <xdr:sp macro="" textlink="">
        <xdr:nvSpPr>
          <xdr:cNvPr id="5" name="Rectangle 9">
            <a:extLst>
              <a:ext uri="{FF2B5EF4-FFF2-40B4-BE49-F238E27FC236}">
                <a16:creationId xmlns:a16="http://schemas.microsoft.com/office/drawing/2014/main" id="{00000000-0008-0000-0D00-00000500000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6" name="Rectangle 10">
            <a:extLst>
              <a:ext uri="{FF2B5EF4-FFF2-40B4-BE49-F238E27FC236}">
                <a16:creationId xmlns:a16="http://schemas.microsoft.com/office/drawing/2014/main" id="{00000000-0008-0000-0D00-000006000000}"/>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779187</xdr:colOff>
      <xdr:row>3</xdr:row>
      <xdr:rowOff>24847</xdr:rowOff>
    </xdr:from>
    <xdr:to>
      <xdr:col>9</xdr:col>
      <xdr:colOff>1154389</xdr:colOff>
      <xdr:row>4</xdr:row>
      <xdr:rowOff>75785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465987" y="482047"/>
          <a:ext cx="1546777" cy="2033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会社名は記載しないこと。</a:t>
          </a:r>
        </a:p>
      </xdr:txBody>
    </xdr:sp>
    <xdr:clientData/>
  </xdr:twoCellAnchor>
  <xdr:twoCellAnchor>
    <xdr:from>
      <xdr:col>4</xdr:col>
      <xdr:colOff>501105</xdr:colOff>
      <xdr:row>0</xdr:row>
      <xdr:rowOff>81790</xdr:rowOff>
    </xdr:from>
    <xdr:to>
      <xdr:col>9</xdr:col>
      <xdr:colOff>1152113</xdr:colOff>
      <xdr:row>2</xdr:row>
      <xdr:rowOff>101405</xdr:rowOff>
    </xdr:to>
    <xdr:grpSp>
      <xdr:nvGrpSpPr>
        <xdr:cNvPr id="3" name="グループ化 2">
          <a:extLst>
            <a:ext uri="{FF2B5EF4-FFF2-40B4-BE49-F238E27FC236}">
              <a16:creationId xmlns:a16="http://schemas.microsoft.com/office/drawing/2014/main" id="{00000000-0008-0000-0E00-000003000000}"/>
            </a:ext>
          </a:extLst>
        </xdr:cNvPr>
        <xdr:cNvGrpSpPr/>
      </xdr:nvGrpSpPr>
      <xdr:grpSpPr>
        <a:xfrm>
          <a:off x="5419180" y="84965"/>
          <a:ext cx="6070733" cy="324415"/>
          <a:chOff x="7828065" y="38100"/>
          <a:chExt cx="5718166" cy="318807"/>
        </a:xfrm>
      </xdr:grpSpPr>
      <xdr:sp macro="" textlink="">
        <xdr:nvSpPr>
          <xdr:cNvPr id="4" name="Rectangle 7">
            <a:extLst>
              <a:ext uri="{FF2B5EF4-FFF2-40B4-BE49-F238E27FC236}">
                <a16:creationId xmlns:a16="http://schemas.microsoft.com/office/drawing/2014/main" id="{00000000-0008-0000-0E00-000004000000}"/>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入札時積算内訳書</a:t>
            </a:r>
          </a:p>
        </xdr:txBody>
      </xdr:sp>
      <xdr:sp macro="" textlink="">
        <xdr:nvSpPr>
          <xdr:cNvPr id="5" name="Rectangle 8">
            <a:extLst>
              <a:ext uri="{FF2B5EF4-FFF2-40B4-BE49-F238E27FC236}">
                <a16:creationId xmlns:a16="http://schemas.microsoft.com/office/drawing/2014/main" id="{00000000-0008-0000-0E00-000005000000}"/>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３０－６</a:t>
            </a:r>
          </a:p>
        </xdr:txBody>
      </xdr:sp>
      <xdr:sp macro="" textlink="">
        <xdr:nvSpPr>
          <xdr:cNvPr id="6" name="Rectangle 9">
            <a:extLst>
              <a:ext uri="{FF2B5EF4-FFF2-40B4-BE49-F238E27FC236}">
                <a16:creationId xmlns:a16="http://schemas.microsoft.com/office/drawing/2014/main" id="{00000000-0008-0000-0E00-00000600000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00000000-0008-0000-0E00-000007000000}"/>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769670</xdr:colOff>
      <xdr:row>3</xdr:row>
      <xdr:rowOff>16979</xdr:rowOff>
    </xdr:from>
    <xdr:to>
      <xdr:col>9</xdr:col>
      <xdr:colOff>1153154</xdr:colOff>
      <xdr:row>4</xdr:row>
      <xdr:rowOff>71230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456470" y="474179"/>
          <a:ext cx="1555059" cy="2066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会社名は記載しないこと。</a:t>
          </a:r>
        </a:p>
      </xdr:txBody>
    </xdr:sp>
    <xdr:clientData/>
  </xdr:twoCellAnchor>
  <xdr:twoCellAnchor>
    <xdr:from>
      <xdr:col>4</xdr:col>
      <xdr:colOff>500071</xdr:colOff>
      <xdr:row>0</xdr:row>
      <xdr:rowOff>86763</xdr:rowOff>
    </xdr:from>
    <xdr:to>
      <xdr:col>9</xdr:col>
      <xdr:colOff>1155634</xdr:colOff>
      <xdr:row>2</xdr:row>
      <xdr:rowOff>106378</xdr:rowOff>
    </xdr:to>
    <xdr:grpSp>
      <xdr:nvGrpSpPr>
        <xdr:cNvPr id="3" name="グループ化 2">
          <a:extLst>
            <a:ext uri="{FF2B5EF4-FFF2-40B4-BE49-F238E27FC236}">
              <a16:creationId xmlns:a16="http://schemas.microsoft.com/office/drawing/2014/main" id="{00000000-0008-0000-0F00-000003000000}"/>
            </a:ext>
          </a:extLst>
        </xdr:cNvPr>
        <xdr:cNvGrpSpPr/>
      </xdr:nvGrpSpPr>
      <xdr:grpSpPr>
        <a:xfrm>
          <a:off x="5418146" y="83588"/>
          <a:ext cx="6068938" cy="324415"/>
          <a:chOff x="7828065" y="38100"/>
          <a:chExt cx="5718166" cy="318807"/>
        </a:xfrm>
      </xdr:grpSpPr>
      <xdr:sp macro="" textlink="">
        <xdr:nvSpPr>
          <xdr:cNvPr id="4" name="Rectangle 7">
            <a:extLst>
              <a:ext uri="{FF2B5EF4-FFF2-40B4-BE49-F238E27FC236}">
                <a16:creationId xmlns:a16="http://schemas.microsoft.com/office/drawing/2014/main" id="{00000000-0008-0000-0F00-000004000000}"/>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工事費内訳書</a:t>
            </a:r>
          </a:p>
        </xdr:txBody>
      </xdr:sp>
      <xdr:sp macro="" textlink="">
        <xdr:nvSpPr>
          <xdr:cNvPr id="5" name="Rectangle 8">
            <a:extLst>
              <a:ext uri="{FF2B5EF4-FFF2-40B4-BE49-F238E27FC236}">
                <a16:creationId xmlns:a16="http://schemas.microsoft.com/office/drawing/2014/main" id="{00000000-0008-0000-0F00-000005000000}"/>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３０－７</a:t>
            </a:r>
          </a:p>
        </xdr:txBody>
      </xdr:sp>
      <xdr:sp macro="" textlink="">
        <xdr:nvSpPr>
          <xdr:cNvPr id="6" name="Rectangle 9">
            <a:extLst>
              <a:ext uri="{FF2B5EF4-FFF2-40B4-BE49-F238E27FC236}">
                <a16:creationId xmlns:a16="http://schemas.microsoft.com/office/drawing/2014/main" id="{00000000-0008-0000-0F00-00000600000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00000000-0008-0000-0F00-000007000000}"/>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51</xdr:col>
      <xdr:colOff>132230</xdr:colOff>
      <xdr:row>0</xdr:row>
      <xdr:rowOff>74333</xdr:rowOff>
    </xdr:from>
    <xdr:to>
      <xdr:col>93</xdr:col>
      <xdr:colOff>149629</xdr:colOff>
      <xdr:row>2</xdr:row>
      <xdr:rowOff>74707</xdr:rowOff>
    </xdr:to>
    <xdr:grpSp>
      <xdr:nvGrpSpPr>
        <xdr:cNvPr id="2" name="Group 1">
          <a:extLst>
            <a:ext uri="{FF2B5EF4-FFF2-40B4-BE49-F238E27FC236}">
              <a16:creationId xmlns:a16="http://schemas.microsoft.com/office/drawing/2014/main" id="{00000000-0008-0000-1000-000002000000}"/>
            </a:ext>
          </a:extLst>
        </xdr:cNvPr>
        <xdr:cNvGrpSpPr>
          <a:grpSpLocks/>
        </xdr:cNvGrpSpPr>
      </xdr:nvGrpSpPr>
      <xdr:grpSpPr bwMode="auto">
        <a:xfrm>
          <a:off x="11771780" y="74333"/>
          <a:ext cx="8132699" cy="343274"/>
          <a:chOff x="782" y="0"/>
          <a:chExt cx="662" cy="34"/>
        </a:xfrm>
      </xdr:grpSpPr>
      <xdr:sp macro="" textlink="">
        <xdr:nvSpPr>
          <xdr:cNvPr id="3" name="Rectangle 2">
            <a:extLst>
              <a:ext uri="{FF2B5EF4-FFF2-40B4-BE49-F238E27FC236}">
                <a16:creationId xmlns:a16="http://schemas.microsoft.com/office/drawing/2014/main" id="{00000000-0008-0000-1000-0000030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施設整備に関する全体工程計画</a:t>
            </a:r>
          </a:p>
        </xdr:txBody>
      </xdr:sp>
      <xdr:sp macro="" textlink="">
        <xdr:nvSpPr>
          <xdr:cNvPr id="4" name="Rectangle 4">
            <a:extLst>
              <a:ext uri="{FF2B5EF4-FFF2-40B4-BE49-F238E27FC236}">
                <a16:creationId xmlns:a16="http://schemas.microsoft.com/office/drawing/2014/main" id="{00000000-0008-0000-1000-0000040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00000000-0008-0000-1000-0000050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00000000-0008-0000-1000-000006000000}"/>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３３－２</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fs-gnr-sv001\&#31119;&#23798;&#27827;&#24029;&#22269;&#36947;&#20107;&#21209;&#25152;&#20849;&#26377;\02_&#24037;&#21209;&#65288;H26&#65289;\07_&#35211;&#31309;&#12426;\140612_&#65288;&#33477;&#36796;&#20418;&#38263;&#65289;&#22823;&#27084;&#23665;&#30000;&#36947;&#36335;&#24037;&#20107;&#12288;&#26032;&#35211;&#31309;&#27963;&#29992;&#26041;&#24335;\&#12397;&#12383;_&#22823;&#27084;&#23665;&#30000;&#36947;&#36335;&#24037;&#20107;\&#12467;&#12500;&#12540;43_iraisho(to)1304_130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京他依頼書"/>
      <sheetName val="2-1（指示書）"/>
      <sheetName val="2-2（指示品目表）"/>
      <sheetName val="2-2-A（施工条件明示）"/>
      <sheetName val="2-3ゴム支承単価"/>
      <sheetName val="記入例"/>
      <sheetName val="体系データ"/>
      <sheetName val="経済調査会"/>
    </sheetNames>
    <sheetDataSet>
      <sheetData sheetId="0" refreshError="1"/>
      <sheetData sheetId="1" refreshError="1"/>
      <sheetData sheetId="2"/>
      <sheetData sheetId="3"/>
      <sheetData sheetId="4" refreshError="1"/>
      <sheetData sheetId="5" refreshError="1"/>
      <sheetData sheetId="6">
        <row r="1">
          <cell r="A1" t="str">
            <v>築堤･護岸</v>
          </cell>
          <cell r="B1" t="str">
            <v>浚渫_河川</v>
          </cell>
          <cell r="C1" t="str">
            <v>樋門･樋管</v>
          </cell>
          <cell r="D1" t="str">
            <v>水門</v>
          </cell>
          <cell r="E1" t="str">
            <v>堰</v>
          </cell>
          <cell r="F1" t="str">
            <v>排水機場</v>
          </cell>
          <cell r="G1" t="str">
            <v>床止め･床固め</v>
          </cell>
          <cell r="H1" t="str">
            <v>共通仮設</v>
          </cell>
          <cell r="I1" t="str">
            <v>河川維持</v>
          </cell>
          <cell r="J1" t="str">
            <v>河川修繕</v>
          </cell>
          <cell r="K1" t="str">
            <v>堤防･護岸</v>
          </cell>
          <cell r="L1" t="str">
            <v>突堤･人工岬</v>
          </cell>
          <cell r="M1" t="str">
            <v>海域堤防</v>
          </cell>
          <cell r="N1" t="str">
            <v>浚渫_海岸</v>
          </cell>
          <cell r="O1" t="str">
            <v>養浜</v>
          </cell>
          <cell r="P1" t="str">
            <v>砂防えん堤</v>
          </cell>
          <cell r="Q1" t="str">
            <v>流路</v>
          </cell>
          <cell r="R1" t="str">
            <v>斜面対策</v>
          </cell>
          <cell r="S1" t="str">
            <v>道路改良</v>
          </cell>
          <cell r="T1" t="str">
            <v>舗装</v>
          </cell>
          <cell r="U1" t="str">
            <v>鋼橋上部</v>
          </cell>
          <cell r="V1" t="str">
            <v>ｺﾝｸﾘｰﾄ橋上部</v>
          </cell>
          <cell r="W1" t="str">
            <v>橋梁下部</v>
          </cell>
          <cell r="X1" t="str">
            <v>ﾄﾝﾈﾙ_NATM</v>
          </cell>
          <cell r="Y1" t="str">
            <v>ｺﾝｸﾘｰﾄｼｪｯﾄﾞ</v>
          </cell>
          <cell r="Z1" t="str">
            <v>鋼製ｼｪｯﾄﾞ</v>
          </cell>
          <cell r="AA1" t="str">
            <v>地下横断歩道</v>
          </cell>
          <cell r="AB1" t="str">
            <v>地下駐車場</v>
          </cell>
          <cell r="AC1" t="str">
            <v>共同溝</v>
          </cell>
          <cell r="AD1" t="str">
            <v>電線共同溝</v>
          </cell>
          <cell r="AE1" t="str">
            <v>情報ﾎﾞｯｸｽ</v>
          </cell>
          <cell r="AF1" t="str">
            <v>道路維持</v>
          </cell>
          <cell r="AG1" t="str">
            <v>道路修繕</v>
          </cell>
          <cell r="AH1" t="str">
            <v>雪寒</v>
          </cell>
          <cell r="AI1" t="str">
            <v>ｺﾝｸﾘｰﾄﾀﾞﾑ</v>
          </cell>
          <cell r="AJ1" t="str">
            <v>ﾌｨﾙﾀﾞﾑ</v>
          </cell>
          <cell r="AK1" t="str">
            <v>鋼橋上部_ﾀﾞﾑ</v>
          </cell>
          <cell r="AL1" t="str">
            <v>ｺﾝｸﾘｰﾄ橋上部_ﾀﾞﾑ</v>
          </cell>
          <cell r="AM1" t="str">
            <v>橋梁下部_ﾀﾞﾑ</v>
          </cell>
          <cell r="AN1" t="str">
            <v>基盤整備</v>
          </cell>
          <cell r="AO1" t="str">
            <v>植栽</v>
          </cell>
          <cell r="AP1" t="str">
            <v>施設整備</v>
          </cell>
          <cell r="AQ1" t="str">
            <v>ｸﾞﾗｳﾝﾄﾞ･ｺｰﾄ整備</v>
          </cell>
          <cell r="AR1" t="str">
            <v>自然育成</v>
          </cell>
          <cell r="AS1" t="str">
            <v>管路</v>
          </cell>
          <cell r="AT1" t="str">
            <v>処理場</v>
          </cell>
          <cell r="AU1" t="str">
            <v>ﾎﾟﾝﾌﾟ場</v>
          </cell>
          <cell r="AV1" t="str">
            <v>開水路</v>
          </cell>
          <cell r="AW1" t="str">
            <v>管水路_開削工法</v>
          </cell>
        </row>
      </sheetData>
      <sheetData sheetId="7">
        <row r="31">
          <cell r="D31" t="str">
            <v xml:space="preserve">荒川下流河川事務所 </v>
          </cell>
        </row>
        <row r="32">
          <cell r="D32" t="str">
            <v xml:space="preserve">東京国道事務所 </v>
          </cell>
        </row>
        <row r="33">
          <cell r="D33" t="str">
            <v xml:space="preserve">相武国道事務所 </v>
          </cell>
        </row>
        <row r="34">
          <cell r="D34" t="str">
            <v xml:space="preserve">東京外かく環状国道事務所 </v>
          </cell>
        </row>
        <row r="35">
          <cell r="D35" t="str">
            <v>国営昭和記念公園事務所</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K40"/>
  <sheetViews>
    <sheetView view="pageBreakPreview" zoomScaleNormal="100" workbookViewId="0">
      <selection activeCell="C28" sqref="C28"/>
    </sheetView>
  </sheetViews>
  <sheetFormatPr defaultRowHeight="12.5"/>
  <cols>
    <col min="1" max="1" width="12.81640625" customWidth="1"/>
    <col min="2" max="2" width="13.81640625" customWidth="1"/>
    <col min="3" max="3" width="15.81640625" customWidth="1"/>
    <col min="4" max="4" width="14.81640625" customWidth="1"/>
    <col min="5" max="5" width="16.54296875" customWidth="1"/>
    <col min="6" max="6" width="16.1796875" customWidth="1"/>
    <col min="7" max="7" width="16.453125" customWidth="1"/>
    <col min="8" max="8" width="15.1796875" customWidth="1"/>
    <col min="9" max="9" width="17.1796875" customWidth="1"/>
    <col min="10" max="10" width="17.81640625" customWidth="1"/>
  </cols>
  <sheetData>
    <row r="1" spans="1:11" s="406" customFormat="1" ht="14.5" thickBot="1">
      <c r="A1" s="405" t="s">
        <v>226</v>
      </c>
    </row>
    <row r="2" spans="1:11" s="406" customFormat="1" ht="16" thickBot="1">
      <c r="A2" s="396" t="s">
        <v>203</v>
      </c>
      <c r="B2" s="400" t="s">
        <v>33</v>
      </c>
      <c r="C2" s="399"/>
      <c r="K2" s="407"/>
    </row>
    <row r="3" spans="1:11" s="406" customFormat="1" ht="14.5" thickBot="1">
      <c r="A3" s="396" t="s">
        <v>227</v>
      </c>
      <c r="B3" s="400" t="s">
        <v>229</v>
      </c>
      <c r="K3" s="407"/>
    </row>
    <row r="4" spans="1:11" s="406" customFormat="1" ht="15.5">
      <c r="A4" s="408"/>
      <c r="B4" s="408"/>
      <c r="C4" s="408"/>
      <c r="K4" s="407"/>
    </row>
    <row r="5" spans="1:11">
      <c r="A5" s="390" t="s">
        <v>210</v>
      </c>
      <c r="B5" s="409" t="e">
        <f>#REF!*1000</f>
        <v>#REF!</v>
      </c>
      <c r="C5" s="410" t="s">
        <v>218</v>
      </c>
      <c r="D5" s="406"/>
      <c r="E5" s="407"/>
      <c r="F5" s="406"/>
      <c r="G5" s="406"/>
      <c r="K5" s="384"/>
    </row>
    <row r="6" spans="1:11" ht="15.5">
      <c r="A6" s="390" t="s">
        <v>211</v>
      </c>
      <c r="B6" s="409" t="e">
        <f>#REF!*1000</f>
        <v>#REF!</v>
      </c>
      <c r="C6" s="408"/>
      <c r="D6" s="406"/>
      <c r="E6" s="407"/>
      <c r="F6" s="406"/>
      <c r="G6" s="406"/>
      <c r="K6" s="384"/>
    </row>
    <row r="7" spans="1:11" ht="15.5">
      <c r="A7" s="390" t="s">
        <v>33</v>
      </c>
      <c r="B7" s="409" t="e">
        <f>SUM(B5:B6)</f>
        <v>#REF!</v>
      </c>
      <c r="C7" s="408"/>
      <c r="D7" s="406"/>
      <c r="E7" s="407"/>
      <c r="F7" s="406"/>
      <c r="G7" s="406"/>
      <c r="K7" s="384"/>
    </row>
    <row r="8" spans="1:11" ht="15.5">
      <c r="A8" s="394" t="s">
        <v>212</v>
      </c>
      <c r="B8" s="411"/>
      <c r="C8" s="408"/>
      <c r="D8" s="406"/>
      <c r="E8" s="407"/>
      <c r="F8" s="406"/>
      <c r="G8" s="406"/>
      <c r="K8" s="384"/>
    </row>
    <row r="9" spans="1:11" ht="15.5">
      <c r="A9" s="393" t="s">
        <v>206</v>
      </c>
      <c r="B9" s="409"/>
      <c r="C9" s="408"/>
      <c r="D9" s="406"/>
      <c r="E9" s="407"/>
      <c r="F9" s="406"/>
      <c r="G9" s="406"/>
      <c r="K9" s="384"/>
    </row>
    <row r="10" spans="1:11" ht="15.5">
      <c r="A10" s="391"/>
      <c r="B10" s="408"/>
      <c r="C10" s="408"/>
      <c r="D10" s="406"/>
      <c r="E10" s="407"/>
      <c r="F10" s="406"/>
      <c r="G10" s="406"/>
      <c r="K10" s="384"/>
    </row>
    <row r="11" spans="1:11" ht="13">
      <c r="A11" s="390" t="s">
        <v>196</v>
      </c>
      <c r="B11" s="412">
        <v>0.05</v>
      </c>
      <c r="C11" s="406"/>
      <c r="D11" s="406"/>
      <c r="E11" s="406"/>
      <c r="F11" s="406"/>
      <c r="G11" s="406"/>
    </row>
    <row r="12" spans="1:11">
      <c r="A12" s="386" t="s">
        <v>208</v>
      </c>
      <c r="B12" s="1102" t="s">
        <v>230</v>
      </c>
      <c r="C12" s="1103"/>
      <c r="D12" s="1104"/>
      <c r="E12" s="1102" t="s">
        <v>209</v>
      </c>
      <c r="F12" s="1103"/>
      <c r="G12" s="1104"/>
    </row>
    <row r="13" spans="1:11">
      <c r="A13" s="386" t="s">
        <v>207</v>
      </c>
      <c r="B13" s="385" t="s">
        <v>213</v>
      </c>
      <c r="C13" s="385" t="s">
        <v>214</v>
      </c>
      <c r="D13" s="385" t="s">
        <v>219</v>
      </c>
      <c r="E13" s="385" t="s">
        <v>213</v>
      </c>
      <c r="F13" s="385" t="s">
        <v>214</v>
      </c>
      <c r="G13" s="385" t="s">
        <v>219</v>
      </c>
    </row>
    <row r="14" spans="1:11">
      <c r="A14" s="386" t="s">
        <v>202</v>
      </c>
      <c r="B14" s="385"/>
      <c r="C14" s="385"/>
      <c r="D14" s="385"/>
      <c r="E14" s="385"/>
      <c r="F14" s="385"/>
      <c r="G14" s="385"/>
    </row>
    <row r="15" spans="1:11" s="406" customFormat="1">
      <c r="A15" s="413">
        <v>10</v>
      </c>
      <c r="B15" s="409" t="e">
        <f>#REF!</f>
        <v>#REF!</v>
      </c>
      <c r="C15" s="409"/>
      <c r="D15" s="409"/>
      <c r="E15" s="409" t="e">
        <f>#REF!</f>
        <v>#REF!</v>
      </c>
      <c r="F15" s="409"/>
      <c r="G15" s="409"/>
    </row>
    <row r="16" spans="1:11" s="406" customFormat="1">
      <c r="A16" s="413">
        <v>15</v>
      </c>
      <c r="B16" s="409" t="e">
        <f>#REF!</f>
        <v>#REF!</v>
      </c>
      <c r="C16" s="409"/>
      <c r="D16" s="409"/>
      <c r="E16" s="409" t="e">
        <f>#REF!</f>
        <v>#REF!</v>
      </c>
      <c r="F16" s="409"/>
      <c r="G16" s="409"/>
    </row>
    <row r="17" spans="1:7" s="406" customFormat="1">
      <c r="A17" s="413">
        <v>20</v>
      </c>
      <c r="B17" s="409" t="e">
        <f>#REF!</f>
        <v>#REF!</v>
      </c>
      <c r="C17" s="409"/>
      <c r="D17" s="409"/>
      <c r="E17" s="409" t="e">
        <f>#REF!</f>
        <v>#REF!</v>
      </c>
      <c r="F17" s="409"/>
      <c r="G17" s="409"/>
    </row>
    <row r="18" spans="1:7" s="406" customFormat="1">
      <c r="A18" s="414"/>
    </row>
    <row r="19" spans="1:7" s="406" customFormat="1"/>
    <row r="20" spans="1:7" ht="13">
      <c r="A20" s="390" t="s">
        <v>196</v>
      </c>
      <c r="B20" s="389">
        <v>0.1</v>
      </c>
      <c r="C20" s="406"/>
      <c r="D20" s="406"/>
      <c r="E20" s="406"/>
      <c r="F20" s="406"/>
      <c r="G20" s="406"/>
    </row>
    <row r="21" spans="1:7">
      <c r="A21" s="386" t="s">
        <v>208</v>
      </c>
      <c r="B21" s="1102" t="s">
        <v>230</v>
      </c>
      <c r="C21" s="1103"/>
      <c r="D21" s="1104"/>
      <c r="E21" s="1102" t="s">
        <v>209</v>
      </c>
      <c r="F21" s="1103"/>
      <c r="G21" s="1104"/>
    </row>
    <row r="22" spans="1:7">
      <c r="A22" s="386" t="s">
        <v>207</v>
      </c>
      <c r="B22" s="385" t="s">
        <v>213</v>
      </c>
      <c r="C22" s="385" t="s">
        <v>214</v>
      </c>
      <c r="D22" s="385" t="s">
        <v>219</v>
      </c>
      <c r="E22" s="385" t="s">
        <v>213</v>
      </c>
      <c r="F22" s="385" t="s">
        <v>214</v>
      </c>
      <c r="G22" s="385" t="s">
        <v>219</v>
      </c>
    </row>
    <row r="23" spans="1:7">
      <c r="A23" s="386" t="s">
        <v>202</v>
      </c>
      <c r="B23" s="385"/>
      <c r="C23" s="385"/>
      <c r="D23" s="385"/>
      <c r="E23" s="385"/>
      <c r="F23" s="385"/>
      <c r="G23" s="385"/>
    </row>
    <row r="24" spans="1:7" s="406" customFormat="1">
      <c r="A24" s="413">
        <v>10</v>
      </c>
      <c r="B24" s="409" t="e">
        <f>#REF!</f>
        <v>#REF!</v>
      </c>
      <c r="C24" s="409"/>
      <c r="D24" s="409"/>
      <c r="E24" s="409" t="e">
        <f>#REF!</f>
        <v>#REF!</v>
      </c>
      <c r="F24" s="409"/>
      <c r="G24" s="409"/>
    </row>
    <row r="25" spans="1:7" s="406" customFormat="1">
      <c r="A25" s="413">
        <v>15</v>
      </c>
      <c r="B25" s="409" t="e">
        <f>#REF!</f>
        <v>#REF!</v>
      </c>
      <c r="C25" s="409"/>
      <c r="D25" s="409"/>
      <c r="E25" s="409" t="e">
        <f>#REF!</f>
        <v>#REF!</v>
      </c>
      <c r="F25" s="409"/>
      <c r="G25" s="409"/>
    </row>
    <row r="26" spans="1:7" s="406" customFormat="1">
      <c r="A26" s="413">
        <v>20</v>
      </c>
      <c r="B26" s="409" t="e">
        <f>#REF!</f>
        <v>#REF!</v>
      </c>
      <c r="C26" s="409"/>
      <c r="D26" s="409"/>
      <c r="E26" s="409" t="e">
        <f>#REF!</f>
        <v>#REF!</v>
      </c>
      <c r="F26" s="409"/>
      <c r="G26" s="409"/>
    </row>
    <row r="27" spans="1:7" s="406" customFormat="1"/>
    <row r="28" spans="1:7" s="406" customFormat="1"/>
    <row r="29" spans="1:7" ht="13">
      <c r="A29" s="390" t="s">
        <v>196</v>
      </c>
      <c r="B29" s="389">
        <v>0.15</v>
      </c>
      <c r="C29" s="406"/>
      <c r="D29" s="406"/>
      <c r="E29" s="406"/>
      <c r="F29" s="406"/>
      <c r="G29" s="406"/>
    </row>
    <row r="30" spans="1:7">
      <c r="A30" s="386" t="s">
        <v>208</v>
      </c>
      <c r="B30" s="1102" t="s">
        <v>230</v>
      </c>
      <c r="C30" s="1103"/>
      <c r="D30" s="1104"/>
      <c r="E30" s="1102" t="s">
        <v>209</v>
      </c>
      <c r="F30" s="1103"/>
      <c r="G30" s="1104"/>
    </row>
    <row r="31" spans="1:7">
      <c r="A31" s="386" t="s">
        <v>207</v>
      </c>
      <c r="B31" s="385" t="s">
        <v>213</v>
      </c>
      <c r="C31" s="385" t="s">
        <v>214</v>
      </c>
      <c r="D31" s="385" t="s">
        <v>219</v>
      </c>
      <c r="E31" s="385" t="s">
        <v>213</v>
      </c>
      <c r="F31" s="385" t="s">
        <v>214</v>
      </c>
      <c r="G31" s="385" t="s">
        <v>219</v>
      </c>
    </row>
    <row r="32" spans="1:7">
      <c r="A32" s="386" t="s">
        <v>202</v>
      </c>
      <c r="B32" s="385"/>
      <c r="C32" s="385"/>
      <c r="D32" s="385"/>
      <c r="E32" s="385"/>
      <c r="F32" s="385"/>
      <c r="G32" s="385"/>
    </row>
    <row r="33" spans="1:7" s="406" customFormat="1">
      <c r="A33" s="413">
        <v>10</v>
      </c>
      <c r="B33" s="409" t="e">
        <f>#REF!</f>
        <v>#REF!</v>
      </c>
      <c r="C33" s="409"/>
      <c r="D33" s="409"/>
      <c r="E33" s="409" t="e">
        <f>#REF!</f>
        <v>#REF!</v>
      </c>
      <c r="F33" s="409"/>
      <c r="G33" s="409"/>
    </row>
    <row r="34" spans="1:7" s="406" customFormat="1">
      <c r="A34" s="413">
        <v>15</v>
      </c>
      <c r="B34" s="409" t="e">
        <f>#REF!</f>
        <v>#REF!</v>
      </c>
      <c r="C34" s="409"/>
      <c r="D34" s="409"/>
      <c r="E34" s="409" t="e">
        <f>#REF!</f>
        <v>#REF!</v>
      </c>
      <c r="F34" s="409"/>
      <c r="G34" s="409"/>
    </row>
    <row r="35" spans="1:7" s="406" customFormat="1">
      <c r="A35" s="413">
        <v>20</v>
      </c>
      <c r="B35" s="409" t="e">
        <f>#REF!</f>
        <v>#REF!</v>
      </c>
      <c r="C35" s="409"/>
      <c r="D35" s="409"/>
      <c r="E35" s="409" t="e">
        <f>#REF!</f>
        <v>#REF!</v>
      </c>
      <c r="F35" s="409"/>
      <c r="G35" s="409"/>
    </row>
    <row r="36" spans="1:7" s="406" customFormat="1"/>
    <row r="37" spans="1:7" s="406" customFormat="1">
      <c r="A37" s="407" t="s">
        <v>220</v>
      </c>
    </row>
    <row r="38" spans="1:7" s="406" customFormat="1">
      <c r="A38" s="407" t="s">
        <v>213</v>
      </c>
      <c r="B38" s="407" t="s">
        <v>221</v>
      </c>
    </row>
    <row r="39" spans="1:7" s="406" customFormat="1">
      <c r="A39" s="407" t="s">
        <v>215</v>
      </c>
      <c r="B39" s="407" t="s">
        <v>224</v>
      </c>
    </row>
    <row r="40" spans="1:7" s="406" customFormat="1">
      <c r="A40" s="407" t="s">
        <v>219</v>
      </c>
      <c r="B40" s="407" t="s">
        <v>225</v>
      </c>
    </row>
  </sheetData>
  <mergeCells count="6">
    <mergeCell ref="B30:D30"/>
    <mergeCell ref="E30:G30"/>
    <mergeCell ref="B12:D12"/>
    <mergeCell ref="E12:G12"/>
    <mergeCell ref="B21:D21"/>
    <mergeCell ref="E21:G21"/>
  </mergeCells>
  <phoneticPr fontId="9"/>
  <pageMargins left="0.78700000000000003" right="0.78700000000000003" top="0.98399999999999999" bottom="0.98399999999999999" header="0.51200000000000001" footer="0.51200000000000001"/>
  <pageSetup paperSize="9" scale="7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2"/>
  <sheetViews>
    <sheetView view="pageBreakPreview" topLeftCell="A7" zoomScaleNormal="100" zoomScaleSheetLayoutView="100" zoomScalePageLayoutView="60" workbookViewId="0"/>
  </sheetViews>
  <sheetFormatPr defaultColWidth="10.1796875" defaultRowHeight="12.5"/>
  <cols>
    <col min="1" max="1" width="14.1796875" style="642" customWidth="1"/>
    <col min="2" max="2" width="9.81640625" style="642" customWidth="1"/>
    <col min="3" max="3" width="21.81640625" style="642" customWidth="1"/>
    <col min="4" max="4" width="14.453125" style="642" bestFit="1" customWidth="1"/>
    <col min="5" max="5" width="16.81640625" style="642" bestFit="1" customWidth="1"/>
    <col min="6" max="6" width="14.1796875" style="642" customWidth="1"/>
    <col min="7" max="7" width="3.453125" style="642" customWidth="1"/>
    <col min="8" max="9" width="18.453125" style="642" customWidth="1"/>
    <col min="10" max="11" width="31.81640625" style="642" customWidth="1"/>
    <col min="12" max="13" width="16.1796875" style="642" customWidth="1"/>
    <col min="14" max="16384" width="10.1796875" style="642"/>
  </cols>
  <sheetData>
    <row r="1" spans="1:13">
      <c r="A1" s="641"/>
    </row>
    <row r="4" spans="1:13" ht="13" thickBot="1">
      <c r="A4" s="642" t="s">
        <v>398</v>
      </c>
      <c r="H4" s="642" t="s">
        <v>399</v>
      </c>
    </row>
    <row r="5" spans="1:13" s="646" customFormat="1" ht="36" customHeight="1" thickBot="1">
      <c r="A5" s="643" t="s">
        <v>400</v>
      </c>
      <c r="B5" s="1218" t="s">
        <v>401</v>
      </c>
      <c r="C5" s="1218"/>
      <c r="D5" s="644" t="s">
        <v>819</v>
      </c>
      <c r="E5" s="644" t="s">
        <v>402</v>
      </c>
      <c r="F5" s="645" t="s">
        <v>403</v>
      </c>
      <c r="H5" s="643" t="s">
        <v>400</v>
      </c>
      <c r="I5" s="647" t="s">
        <v>404</v>
      </c>
      <c r="J5" s="1218" t="s">
        <v>405</v>
      </c>
      <c r="K5" s="1218"/>
      <c r="L5" s="644" t="s">
        <v>819</v>
      </c>
      <c r="M5" s="648" t="s">
        <v>402</v>
      </c>
    </row>
    <row r="6" spans="1:13" ht="15.75" customHeight="1">
      <c r="A6" s="1219" t="s">
        <v>406</v>
      </c>
      <c r="B6" s="1215" t="s">
        <v>407</v>
      </c>
      <c r="C6" s="649" t="s">
        <v>408</v>
      </c>
      <c r="D6" s="650"/>
      <c r="E6" s="650"/>
      <c r="F6" s="651"/>
      <c r="H6" s="1221" t="s">
        <v>409</v>
      </c>
      <c r="I6" s="1214" t="s">
        <v>410</v>
      </c>
      <c r="J6" s="1223" t="s">
        <v>411</v>
      </c>
      <c r="K6" s="1224"/>
      <c r="L6" s="1209"/>
      <c r="M6" s="1199"/>
    </row>
    <row r="7" spans="1:13" ht="15.75" customHeight="1">
      <c r="A7" s="1219"/>
      <c r="B7" s="1215"/>
      <c r="C7" s="652" t="s">
        <v>412</v>
      </c>
      <c r="D7" s="653"/>
      <c r="E7" s="653"/>
      <c r="F7" s="654"/>
      <c r="H7" s="1222"/>
      <c r="I7" s="1215"/>
      <c r="J7" s="1201" t="s">
        <v>413</v>
      </c>
      <c r="K7" s="1202"/>
      <c r="L7" s="1209"/>
      <c r="M7" s="1199"/>
    </row>
    <row r="8" spans="1:13" ht="15.75" customHeight="1">
      <c r="A8" s="1219"/>
      <c r="B8" s="1216"/>
      <c r="C8" s="652" t="s">
        <v>414</v>
      </c>
      <c r="D8" s="653"/>
      <c r="E8" s="653"/>
      <c r="F8" s="654"/>
      <c r="H8" s="1222"/>
      <c r="I8" s="1216"/>
      <c r="J8" s="1201" t="s">
        <v>415</v>
      </c>
      <c r="K8" s="1202"/>
      <c r="L8" s="1210"/>
      <c r="M8" s="1200"/>
    </row>
    <row r="9" spans="1:13" ht="15.75" customHeight="1">
      <c r="A9" s="1220"/>
      <c r="B9" s="1201" t="s">
        <v>416</v>
      </c>
      <c r="C9" s="1202"/>
      <c r="D9" s="655"/>
      <c r="E9" s="653"/>
      <c r="F9" s="654"/>
      <c r="H9" s="1222"/>
      <c r="I9" s="1214" t="s">
        <v>417</v>
      </c>
      <c r="J9" s="1201" t="s">
        <v>411</v>
      </c>
      <c r="K9" s="1202"/>
      <c r="L9" s="1208"/>
      <c r="M9" s="1198"/>
    </row>
    <row r="10" spans="1:13" ht="15.75" customHeight="1">
      <c r="A10" s="1225" t="s">
        <v>418</v>
      </c>
      <c r="B10" s="1217" t="s">
        <v>419</v>
      </c>
      <c r="C10" s="656" t="s">
        <v>420</v>
      </c>
      <c r="D10" s="655"/>
      <c r="E10" s="653"/>
      <c r="F10" s="654"/>
      <c r="H10" s="1222"/>
      <c r="I10" s="1215"/>
      <c r="J10" s="1201" t="s">
        <v>413</v>
      </c>
      <c r="K10" s="1202"/>
      <c r="L10" s="1209"/>
      <c r="M10" s="1199"/>
    </row>
    <row r="11" spans="1:13" ht="15.75" customHeight="1">
      <c r="A11" s="1226"/>
      <c r="B11" s="1215"/>
      <c r="C11" s="656" t="s">
        <v>421</v>
      </c>
      <c r="D11" s="655"/>
      <c r="E11" s="653"/>
      <c r="F11" s="654"/>
      <c r="H11" s="1222"/>
      <c r="I11" s="1216"/>
      <c r="J11" s="1201" t="s">
        <v>415</v>
      </c>
      <c r="K11" s="1202"/>
      <c r="L11" s="1210"/>
      <c r="M11" s="1200"/>
    </row>
    <row r="12" spans="1:13" ht="15.75" customHeight="1">
      <c r="A12" s="1226"/>
      <c r="B12" s="1216"/>
      <c r="C12" s="656" t="s">
        <v>385</v>
      </c>
      <c r="D12" s="655"/>
      <c r="E12" s="653"/>
      <c r="F12" s="654"/>
      <c r="H12" s="1203" t="s">
        <v>422</v>
      </c>
      <c r="I12" s="1204"/>
      <c r="J12" s="1204"/>
      <c r="K12" s="1202"/>
      <c r="L12" s="653"/>
      <c r="M12" s="657"/>
    </row>
    <row r="13" spans="1:13" ht="15.75" customHeight="1">
      <c r="A13" s="1226"/>
      <c r="B13" s="1201" t="s">
        <v>385</v>
      </c>
      <c r="C13" s="1202"/>
      <c r="D13" s="655"/>
      <c r="E13" s="653"/>
      <c r="F13" s="654"/>
      <c r="H13" s="1228" t="s">
        <v>423</v>
      </c>
      <c r="I13" s="1230" t="s">
        <v>424</v>
      </c>
      <c r="J13" s="1201" t="s">
        <v>411</v>
      </c>
      <c r="K13" s="1202"/>
      <c r="L13" s="1208"/>
      <c r="M13" s="1198"/>
    </row>
    <row r="14" spans="1:13" ht="15.75" customHeight="1">
      <c r="A14" s="1227"/>
      <c r="B14" s="1201" t="s">
        <v>425</v>
      </c>
      <c r="C14" s="1202"/>
      <c r="D14" s="655"/>
      <c r="E14" s="653"/>
      <c r="F14" s="654"/>
      <c r="H14" s="1229"/>
      <c r="I14" s="1214"/>
      <c r="J14" s="1201" t="s">
        <v>426</v>
      </c>
      <c r="K14" s="1202"/>
      <c r="L14" s="1209"/>
      <c r="M14" s="1199"/>
    </row>
    <row r="15" spans="1:13" ht="15.75" customHeight="1">
      <c r="A15" s="1203" t="s">
        <v>427</v>
      </c>
      <c r="B15" s="1204"/>
      <c r="C15" s="1202"/>
      <c r="D15" s="658"/>
      <c r="E15" s="659"/>
      <c r="F15" s="660"/>
      <c r="H15" s="1229"/>
      <c r="I15" s="1214"/>
      <c r="J15" s="661" t="s">
        <v>428</v>
      </c>
      <c r="K15" s="662"/>
      <c r="L15" s="1209"/>
      <c r="M15" s="1199"/>
    </row>
    <row r="16" spans="1:13" ht="15.75" customHeight="1" thickBot="1">
      <c r="A16" s="1211" t="s">
        <v>429</v>
      </c>
      <c r="B16" s="1212"/>
      <c r="C16" s="1213"/>
      <c r="D16" s="663"/>
      <c r="E16" s="664" t="s">
        <v>430</v>
      </c>
      <c r="F16" s="665"/>
      <c r="H16" s="1219"/>
      <c r="I16" s="1215"/>
      <c r="J16" s="1201" t="s">
        <v>431</v>
      </c>
      <c r="K16" s="1202"/>
      <c r="L16" s="1209"/>
      <c r="M16" s="1199"/>
    </row>
    <row r="17" spans="1:13" ht="15.75" customHeight="1">
      <c r="H17" s="1219"/>
      <c r="I17" s="1215"/>
      <c r="J17" s="661" t="s">
        <v>432</v>
      </c>
      <c r="K17" s="662"/>
      <c r="L17" s="1209"/>
      <c r="M17" s="1199"/>
    </row>
    <row r="18" spans="1:13" ht="15.75" customHeight="1">
      <c r="H18" s="1219"/>
      <c r="I18" s="1216"/>
      <c r="J18" s="1201" t="s">
        <v>415</v>
      </c>
      <c r="K18" s="1202"/>
      <c r="L18" s="1210"/>
      <c r="M18" s="1200"/>
    </row>
    <row r="19" spans="1:13" ht="15.75" customHeight="1">
      <c r="H19" s="1219"/>
      <c r="I19" s="1230" t="s">
        <v>433</v>
      </c>
      <c r="J19" s="1201" t="s">
        <v>411</v>
      </c>
      <c r="K19" s="1202"/>
      <c r="L19" s="1208"/>
      <c r="M19" s="1198"/>
    </row>
    <row r="20" spans="1:13" ht="15.75" customHeight="1">
      <c r="H20" s="1219"/>
      <c r="I20" s="1215"/>
      <c r="J20" s="1201" t="s">
        <v>426</v>
      </c>
      <c r="K20" s="1202"/>
      <c r="L20" s="1209"/>
      <c r="M20" s="1199"/>
    </row>
    <row r="21" spans="1:13" ht="15.75" customHeight="1">
      <c r="H21" s="1219"/>
      <c r="I21" s="1215"/>
      <c r="J21" s="661" t="s">
        <v>428</v>
      </c>
      <c r="K21" s="662"/>
      <c r="L21" s="1209"/>
      <c r="M21" s="1199"/>
    </row>
    <row r="22" spans="1:13" s="646" customFormat="1" ht="15.75" customHeight="1">
      <c r="A22" s="642"/>
      <c r="B22" s="642"/>
      <c r="C22" s="642"/>
      <c r="D22" s="642"/>
      <c r="E22" s="642"/>
      <c r="F22" s="642"/>
      <c r="H22" s="1219"/>
      <c r="I22" s="1215"/>
      <c r="J22" s="1201" t="s">
        <v>431</v>
      </c>
      <c r="K22" s="1202"/>
      <c r="L22" s="1209"/>
      <c r="M22" s="1199"/>
    </row>
    <row r="23" spans="1:13" ht="15.75" customHeight="1">
      <c r="H23" s="1219"/>
      <c r="I23" s="1215"/>
      <c r="J23" s="661" t="s">
        <v>432</v>
      </c>
      <c r="K23" s="662"/>
      <c r="L23" s="1209"/>
      <c r="M23" s="1199"/>
    </row>
    <row r="24" spans="1:13" ht="15.75" customHeight="1">
      <c r="H24" s="1220"/>
      <c r="I24" s="1216"/>
      <c r="J24" s="1201" t="s">
        <v>415</v>
      </c>
      <c r="K24" s="1202"/>
      <c r="L24" s="1210"/>
      <c r="M24" s="1200"/>
    </row>
    <row r="25" spans="1:13" ht="15.75" customHeight="1">
      <c r="H25" s="1203" t="s">
        <v>434</v>
      </c>
      <c r="I25" s="1204"/>
      <c r="J25" s="1204"/>
      <c r="K25" s="1202"/>
      <c r="L25" s="653"/>
      <c r="M25" s="657"/>
    </row>
    <row r="26" spans="1:13" ht="15.75" customHeight="1" thickBot="1">
      <c r="H26" s="1205" t="s">
        <v>427</v>
      </c>
      <c r="I26" s="1206"/>
      <c r="J26" s="1206"/>
      <c r="K26" s="1207"/>
      <c r="L26" s="664"/>
      <c r="M26" s="666"/>
    </row>
    <row r="28" spans="1:13" ht="12.65" customHeight="1">
      <c r="A28" s="642" t="s">
        <v>746</v>
      </c>
    </row>
    <row r="29" spans="1:13" ht="15" customHeight="1">
      <c r="A29" s="667" t="s">
        <v>436</v>
      </c>
      <c r="B29" s="689" t="s">
        <v>608</v>
      </c>
      <c r="C29" s="689"/>
      <c r="D29" s="689"/>
      <c r="E29" s="689"/>
      <c r="F29" s="689"/>
      <c r="G29" s="689"/>
      <c r="H29" s="689"/>
      <c r="I29" s="689"/>
      <c r="J29" s="689"/>
      <c r="K29" s="689"/>
      <c r="L29" s="689"/>
      <c r="M29" s="689"/>
    </row>
    <row r="30" spans="1:13" ht="15" customHeight="1">
      <c r="A30" s="667" t="s">
        <v>437</v>
      </c>
      <c r="B30" s="689" t="s">
        <v>609</v>
      </c>
      <c r="C30" s="689"/>
      <c r="D30" s="689"/>
      <c r="E30" s="689"/>
      <c r="F30" s="689"/>
      <c r="G30" s="689"/>
      <c r="H30" s="689"/>
      <c r="I30" s="689"/>
      <c r="J30" s="689"/>
      <c r="K30" s="689"/>
      <c r="L30" s="689"/>
      <c r="M30" s="689"/>
    </row>
    <row r="31" spans="1:13" ht="15" customHeight="1">
      <c r="A31" s="667" t="s">
        <v>438</v>
      </c>
      <c r="B31" s="689" t="s">
        <v>439</v>
      </c>
      <c r="C31" s="689"/>
      <c r="D31" s="689"/>
      <c r="E31" s="689"/>
      <c r="F31" s="689"/>
      <c r="G31" s="689"/>
      <c r="H31" s="689"/>
      <c r="I31" s="689"/>
      <c r="J31" s="689"/>
      <c r="K31" s="689"/>
      <c r="L31" s="689"/>
      <c r="M31" s="689"/>
    </row>
    <row r="32" spans="1:13" ht="15" customHeight="1">
      <c r="A32" s="667" t="s">
        <v>440</v>
      </c>
      <c r="B32" s="689" t="s">
        <v>441</v>
      </c>
      <c r="C32" s="689"/>
      <c r="D32" s="689"/>
      <c r="E32" s="689"/>
      <c r="F32" s="689"/>
      <c r="G32" s="689"/>
      <c r="H32" s="689"/>
      <c r="I32" s="689"/>
      <c r="J32" s="689"/>
      <c r="K32" s="689"/>
      <c r="L32" s="689"/>
      <c r="M32" s="689"/>
    </row>
    <row r="33" spans="1:13" ht="25.5" customHeight="1">
      <c r="A33" s="667" t="s">
        <v>442</v>
      </c>
      <c r="B33" s="1197" t="s">
        <v>443</v>
      </c>
      <c r="C33" s="1197"/>
      <c r="D33" s="1197"/>
      <c r="E33" s="1197"/>
      <c r="F33" s="1197"/>
      <c r="G33" s="1197"/>
      <c r="H33" s="1197"/>
      <c r="I33" s="1197"/>
      <c r="J33" s="1197"/>
      <c r="K33" s="1197"/>
      <c r="L33" s="1197"/>
      <c r="M33" s="1197"/>
    </row>
    <row r="34" spans="1:13" ht="15" customHeight="1">
      <c r="A34" s="667" t="s">
        <v>444</v>
      </c>
      <c r="B34" s="668" t="s">
        <v>445</v>
      </c>
      <c r="C34" s="931"/>
      <c r="D34" s="931"/>
      <c r="E34" s="931"/>
      <c r="F34" s="931"/>
      <c r="G34" s="931"/>
      <c r="H34" s="931"/>
      <c r="I34" s="931"/>
      <c r="J34" s="931"/>
      <c r="K34" s="931"/>
      <c r="L34" s="931"/>
      <c r="M34" s="931"/>
    </row>
    <row r="35" spans="1:13" ht="15" customHeight="1">
      <c r="A35" s="667" t="s">
        <v>446</v>
      </c>
      <c r="B35" s="1197" t="s">
        <v>447</v>
      </c>
      <c r="C35" s="1197"/>
      <c r="D35" s="1197"/>
      <c r="E35" s="1197"/>
      <c r="F35" s="1197"/>
      <c r="G35" s="1197"/>
      <c r="H35" s="1197"/>
      <c r="I35" s="1197"/>
      <c r="J35" s="1197"/>
      <c r="K35" s="1197"/>
      <c r="L35" s="1197"/>
      <c r="M35" s="1197"/>
    </row>
    <row r="36" spans="1:13" ht="15" customHeight="1">
      <c r="A36" s="667" t="s">
        <v>448</v>
      </c>
      <c r="B36" s="1197" t="s">
        <v>449</v>
      </c>
      <c r="C36" s="1197"/>
      <c r="D36" s="1197"/>
      <c r="E36" s="1197"/>
      <c r="F36" s="1197"/>
      <c r="G36" s="1197"/>
      <c r="H36" s="1197"/>
      <c r="I36" s="1197"/>
      <c r="J36" s="1197"/>
      <c r="K36" s="1197"/>
      <c r="L36" s="1197"/>
      <c r="M36" s="1197"/>
    </row>
    <row r="37" spans="1:13" ht="15" customHeight="1">
      <c r="A37" s="667" t="s">
        <v>450</v>
      </c>
      <c r="B37" s="1197" t="s">
        <v>451</v>
      </c>
      <c r="C37" s="1197"/>
      <c r="D37" s="1197"/>
      <c r="E37" s="1197"/>
      <c r="F37" s="1197"/>
      <c r="G37" s="1197"/>
      <c r="H37" s="1197"/>
      <c r="I37" s="1197"/>
      <c r="J37" s="1197"/>
      <c r="K37" s="1197"/>
      <c r="L37" s="1197"/>
      <c r="M37" s="1197"/>
    </row>
    <row r="38" spans="1:13" ht="15" customHeight="1">
      <c r="A38" s="667" t="s">
        <v>452</v>
      </c>
      <c r="B38" s="668" t="s">
        <v>453</v>
      </c>
      <c r="C38" s="931"/>
      <c r="D38" s="931"/>
      <c r="E38" s="931"/>
      <c r="F38" s="931"/>
      <c r="G38" s="689"/>
      <c r="H38" s="689"/>
      <c r="I38" s="689"/>
      <c r="J38" s="689"/>
      <c r="K38" s="689"/>
      <c r="L38" s="689"/>
      <c r="M38" s="689"/>
    </row>
    <row r="39" spans="1:13" ht="15" customHeight="1">
      <c r="A39" s="667" t="s">
        <v>454</v>
      </c>
      <c r="B39" s="668" t="s">
        <v>455</v>
      </c>
      <c r="C39" s="931"/>
      <c r="D39" s="931"/>
      <c r="E39" s="931"/>
      <c r="F39" s="931"/>
      <c r="G39" s="689"/>
      <c r="H39" s="689"/>
      <c r="I39" s="689"/>
      <c r="J39" s="689"/>
      <c r="K39" s="689"/>
      <c r="L39" s="689"/>
      <c r="M39" s="689"/>
    </row>
    <row r="40" spans="1:13" ht="15" customHeight="1">
      <c r="A40" s="667" t="s">
        <v>456</v>
      </c>
      <c r="B40" s="689" t="s">
        <v>457</v>
      </c>
      <c r="C40" s="689"/>
      <c r="D40" s="689"/>
      <c r="E40" s="689"/>
      <c r="F40" s="689"/>
      <c r="G40" s="689"/>
      <c r="H40" s="689"/>
      <c r="I40" s="689"/>
      <c r="J40" s="689"/>
      <c r="K40" s="689"/>
      <c r="L40" s="689"/>
      <c r="M40" s="689"/>
    </row>
    <row r="41" spans="1:13" ht="15" customHeight="1">
      <c r="A41" s="667" t="s">
        <v>458</v>
      </c>
      <c r="B41" s="689" t="s">
        <v>459</v>
      </c>
      <c r="C41" s="689"/>
      <c r="D41" s="689"/>
      <c r="E41" s="689"/>
      <c r="F41" s="689"/>
      <c r="G41" s="689"/>
      <c r="H41" s="689"/>
      <c r="I41" s="689"/>
      <c r="J41" s="689"/>
      <c r="K41" s="689"/>
      <c r="L41" s="689"/>
      <c r="M41" s="689"/>
    </row>
    <row r="42" spans="1:13" ht="15" customHeight="1">
      <c r="A42" s="667" t="s">
        <v>460</v>
      </c>
      <c r="B42" s="689" t="s">
        <v>461</v>
      </c>
      <c r="C42" s="689"/>
      <c r="D42" s="689"/>
      <c r="E42" s="689"/>
      <c r="F42" s="689"/>
      <c r="G42" s="689"/>
      <c r="H42" s="689"/>
      <c r="I42" s="689"/>
      <c r="J42" s="689"/>
      <c r="K42" s="689"/>
      <c r="L42" s="689"/>
      <c r="M42" s="689"/>
    </row>
    <row r="43" spans="1:13" ht="15" customHeight="1">
      <c r="A43" s="667" t="s">
        <v>462</v>
      </c>
      <c r="B43" s="689" t="s">
        <v>777</v>
      </c>
      <c r="C43" s="689"/>
      <c r="D43" s="689"/>
      <c r="E43" s="689"/>
      <c r="F43" s="689"/>
      <c r="G43" s="689"/>
      <c r="H43" s="689"/>
      <c r="I43" s="689"/>
      <c r="J43" s="689"/>
      <c r="K43" s="689"/>
      <c r="L43" s="689"/>
      <c r="M43" s="689"/>
    </row>
    <row r="49" ht="39.75" customHeight="1"/>
    <row r="50" ht="26.25" customHeight="1"/>
    <row r="51" ht="26.25" customHeight="1"/>
    <row r="52" ht="26.25" customHeight="1"/>
  </sheetData>
  <mergeCells count="46">
    <mergeCell ref="B5:C5"/>
    <mergeCell ref="J5:K5"/>
    <mergeCell ref="A6:A9"/>
    <mergeCell ref="B6:B8"/>
    <mergeCell ref="H6:H11"/>
    <mergeCell ref="I6:I8"/>
    <mergeCell ref="J6:K6"/>
    <mergeCell ref="A10:A14"/>
    <mergeCell ref="J10:K10"/>
    <mergeCell ref="J11:K11"/>
    <mergeCell ref="B13:C13"/>
    <mergeCell ref="H13:H24"/>
    <mergeCell ref="I13:I18"/>
    <mergeCell ref="J13:K13"/>
    <mergeCell ref="I19:I24"/>
    <mergeCell ref="J19:K19"/>
    <mergeCell ref="L6:L8"/>
    <mergeCell ref="M6:M8"/>
    <mergeCell ref="J7:K7"/>
    <mergeCell ref="J8:K8"/>
    <mergeCell ref="B9:C9"/>
    <mergeCell ref="I9:I11"/>
    <mergeCell ref="J9:K9"/>
    <mergeCell ref="L9:L11"/>
    <mergeCell ref="M9:M11"/>
    <mergeCell ref="B10:B12"/>
    <mergeCell ref="H12:K12"/>
    <mergeCell ref="M13:M18"/>
    <mergeCell ref="B14:C14"/>
    <mergeCell ref="J14:K14"/>
    <mergeCell ref="A15:C15"/>
    <mergeCell ref="A16:C16"/>
    <mergeCell ref="J16:K16"/>
    <mergeCell ref="J18:K18"/>
    <mergeCell ref="L13:L18"/>
    <mergeCell ref="B33:M33"/>
    <mergeCell ref="B35:M35"/>
    <mergeCell ref="B36:M36"/>
    <mergeCell ref="B37:M37"/>
    <mergeCell ref="M19:M24"/>
    <mergeCell ref="J20:K20"/>
    <mergeCell ref="J22:K22"/>
    <mergeCell ref="J24:K24"/>
    <mergeCell ref="H25:K25"/>
    <mergeCell ref="H26:K26"/>
    <mergeCell ref="L19:L24"/>
  </mergeCells>
  <phoneticPr fontId="9"/>
  <pageMargins left="0.39370078740157483" right="0.39370078740157483" top="0.98425196850393704" bottom="0.39370078740157483" header="0.51181102362204722" footer="0.19685039370078741"/>
  <pageSetup paperSize="9" scale="61" orientation="landscape" copies="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R53"/>
  <sheetViews>
    <sheetView showGridLines="0" view="pageBreakPreview" zoomScaleNormal="60" zoomScaleSheetLayoutView="100" zoomScalePageLayoutView="60" workbookViewId="0">
      <selection activeCell="B1" sqref="B1"/>
    </sheetView>
  </sheetViews>
  <sheetFormatPr defaultColWidth="10.1796875" defaultRowHeight="12.5"/>
  <cols>
    <col min="1" max="1" width="2.81640625" style="669" customWidth="1"/>
    <col min="2" max="3" width="2.1796875" style="669" customWidth="1"/>
    <col min="4" max="4" width="4.1796875" style="669" customWidth="1"/>
    <col min="5" max="5" width="46.54296875" style="669" customWidth="1"/>
    <col min="6" max="6" width="15.1796875" style="669" customWidth="1"/>
    <col min="7" max="18" width="16.1796875" style="669" customWidth="1"/>
    <col min="19" max="16384" width="10.1796875" style="669"/>
  </cols>
  <sheetData>
    <row r="2" spans="2:18" s="670" customFormat="1" ht="20.25" customHeight="1" thickBot="1">
      <c r="B2" s="669" t="s">
        <v>809</v>
      </c>
    </row>
    <row r="3" spans="2:18" ht="13.5" customHeight="1">
      <c r="B3" s="1231" t="s">
        <v>383</v>
      </c>
      <c r="C3" s="1232"/>
      <c r="D3" s="1232"/>
      <c r="E3" s="1233"/>
      <c r="F3" s="1237" t="s">
        <v>33</v>
      </c>
      <c r="G3" s="993">
        <v>9</v>
      </c>
      <c r="H3" s="671">
        <v>10</v>
      </c>
      <c r="I3" s="671">
        <v>11</v>
      </c>
      <c r="J3" s="671">
        <v>12</v>
      </c>
      <c r="K3" s="671">
        <v>13</v>
      </c>
      <c r="L3" s="671">
        <v>14</v>
      </c>
      <c r="M3" s="671">
        <v>15</v>
      </c>
      <c r="N3" s="671">
        <v>16</v>
      </c>
      <c r="O3" s="671">
        <v>17</v>
      </c>
      <c r="P3" s="671">
        <v>18</v>
      </c>
      <c r="Q3" s="997">
        <v>19</v>
      </c>
    </row>
    <row r="4" spans="2:18" ht="13.5" customHeight="1">
      <c r="B4" s="1234"/>
      <c r="C4" s="1235"/>
      <c r="D4" s="1235"/>
      <c r="E4" s="1236"/>
      <c r="F4" s="1238"/>
      <c r="G4" s="994" t="s">
        <v>589</v>
      </c>
      <c r="H4" s="672" t="s">
        <v>590</v>
      </c>
      <c r="I4" s="672" t="s">
        <v>660</v>
      </c>
      <c r="J4" s="672" t="s">
        <v>661</v>
      </c>
      <c r="K4" s="672" t="s">
        <v>662</v>
      </c>
      <c r="L4" s="672" t="s">
        <v>663</v>
      </c>
      <c r="M4" s="672" t="s">
        <v>664</v>
      </c>
      <c r="N4" s="672" t="s">
        <v>665</v>
      </c>
      <c r="O4" s="672" t="s">
        <v>666</v>
      </c>
      <c r="P4" s="672" t="s">
        <v>667</v>
      </c>
      <c r="Q4" s="998" t="s">
        <v>668</v>
      </c>
    </row>
    <row r="5" spans="2:18" ht="18" customHeight="1">
      <c r="B5" s="673" t="s">
        <v>463</v>
      </c>
      <c r="F5" s="999"/>
      <c r="G5" s="1000"/>
      <c r="H5" s="1000"/>
      <c r="I5" s="1000"/>
      <c r="J5" s="1000"/>
      <c r="K5" s="1000"/>
      <c r="L5" s="1000"/>
      <c r="M5" s="1000"/>
      <c r="N5" s="1000"/>
      <c r="O5" s="1000"/>
      <c r="P5" s="1000"/>
      <c r="Q5" s="1001"/>
      <c r="R5" s="674"/>
    </row>
    <row r="6" spans="2:18" ht="18" customHeight="1">
      <c r="B6" s="675" t="s">
        <v>464</v>
      </c>
      <c r="C6" s="676"/>
      <c r="D6" s="676"/>
      <c r="E6" s="676"/>
      <c r="F6" s="1002"/>
      <c r="G6" s="677"/>
      <c r="H6" s="677"/>
      <c r="I6" s="677"/>
      <c r="J6" s="677"/>
      <c r="K6" s="677"/>
      <c r="L6" s="677"/>
      <c r="M6" s="677"/>
      <c r="N6" s="677"/>
      <c r="O6" s="677"/>
      <c r="P6" s="677"/>
      <c r="Q6" s="871"/>
      <c r="R6" s="678"/>
    </row>
    <row r="7" spans="2:18" ht="18" customHeight="1">
      <c r="B7" s="673"/>
      <c r="C7" s="679" t="s">
        <v>465</v>
      </c>
      <c r="D7" s="680"/>
      <c r="E7" s="680"/>
      <c r="F7" s="995">
        <f>SUM(G7:Q7,F28:Q28)</f>
        <v>0</v>
      </c>
      <c r="G7" s="681"/>
      <c r="H7" s="681"/>
      <c r="I7" s="681"/>
      <c r="J7" s="681"/>
      <c r="K7" s="681"/>
      <c r="L7" s="681"/>
      <c r="M7" s="681"/>
      <c r="N7" s="681"/>
      <c r="O7" s="681"/>
      <c r="P7" s="681"/>
      <c r="Q7" s="872"/>
      <c r="R7" s="678"/>
    </row>
    <row r="8" spans="2:18" ht="18" customHeight="1">
      <c r="B8" s="673"/>
      <c r="C8" s="679" t="s">
        <v>467</v>
      </c>
      <c r="D8" s="680"/>
      <c r="E8" s="680"/>
      <c r="F8" s="995">
        <f>SUM(G8:Q8,F29:Q29)</f>
        <v>0</v>
      </c>
      <c r="G8" s="681"/>
      <c r="H8" s="681"/>
      <c r="I8" s="681"/>
      <c r="J8" s="681"/>
      <c r="K8" s="681"/>
      <c r="L8" s="681"/>
      <c r="M8" s="681"/>
      <c r="N8" s="681"/>
      <c r="O8" s="681"/>
      <c r="P8" s="681"/>
      <c r="Q8" s="872"/>
      <c r="R8" s="678"/>
    </row>
    <row r="9" spans="2:18" ht="18" customHeight="1">
      <c r="B9" s="673"/>
      <c r="C9" s="679" t="s">
        <v>466</v>
      </c>
      <c r="D9" s="679"/>
      <c r="E9" s="682"/>
      <c r="F9" s="995">
        <f>SUM(G9:Q9,F30:Q30)</f>
        <v>0</v>
      </c>
      <c r="G9" s="681"/>
      <c r="H9" s="681"/>
      <c r="I9" s="681"/>
      <c r="J9" s="681"/>
      <c r="K9" s="681"/>
      <c r="L9" s="681"/>
      <c r="M9" s="681"/>
      <c r="N9" s="681"/>
      <c r="O9" s="681"/>
      <c r="P9" s="681"/>
      <c r="Q9" s="872"/>
      <c r="R9" s="678"/>
    </row>
    <row r="10" spans="2:18" ht="18" customHeight="1">
      <c r="B10" s="1239" t="s">
        <v>468</v>
      </c>
      <c r="C10" s="1240"/>
      <c r="D10" s="1240"/>
      <c r="E10" s="1241"/>
      <c r="F10" s="995">
        <f>SUM(G10:Q10,F31:Q31)</f>
        <v>0</v>
      </c>
      <c r="G10" s="677"/>
      <c r="H10" s="677"/>
      <c r="I10" s="677"/>
      <c r="J10" s="677"/>
      <c r="K10" s="677"/>
      <c r="L10" s="677"/>
      <c r="M10" s="677"/>
      <c r="N10" s="677"/>
      <c r="O10" s="677"/>
      <c r="P10" s="677"/>
      <c r="Q10" s="871"/>
      <c r="R10" s="678"/>
    </row>
    <row r="11" spans="2:18" ht="18" customHeight="1">
      <c r="B11" s="673" t="s">
        <v>396</v>
      </c>
      <c r="C11" s="683"/>
      <c r="D11" s="683"/>
      <c r="E11" s="684"/>
      <c r="F11" s="995"/>
      <c r="G11" s="677"/>
      <c r="H11" s="677"/>
      <c r="I11" s="677"/>
      <c r="J11" s="677"/>
      <c r="K11" s="677"/>
      <c r="L11" s="677"/>
      <c r="M11" s="677"/>
      <c r="N11" s="677"/>
      <c r="O11" s="677"/>
      <c r="P11" s="677"/>
      <c r="Q11" s="871"/>
      <c r="R11" s="678"/>
    </row>
    <row r="12" spans="2:18" ht="18" customHeight="1">
      <c r="B12" s="673"/>
      <c r="C12" s="679" t="s">
        <v>469</v>
      </c>
      <c r="D12" s="680"/>
      <c r="E12" s="680"/>
      <c r="F12" s="995">
        <f>SUM(G12:Q12,F33:Q33)</f>
        <v>0</v>
      </c>
      <c r="G12" s="677"/>
      <c r="H12" s="677"/>
      <c r="I12" s="677"/>
      <c r="J12" s="677"/>
      <c r="K12" s="677"/>
      <c r="L12" s="677"/>
      <c r="M12" s="677"/>
      <c r="N12" s="677"/>
      <c r="O12" s="677"/>
      <c r="P12" s="677"/>
      <c r="Q12" s="871"/>
      <c r="R12" s="678"/>
    </row>
    <row r="13" spans="2:18" ht="18" customHeight="1">
      <c r="B13" s="673"/>
      <c r="C13" s="679" t="s">
        <v>774</v>
      </c>
      <c r="D13" s="680"/>
      <c r="E13" s="680"/>
      <c r="F13" s="995">
        <f>SUM(G13:Q13,F34:Q34)</f>
        <v>0</v>
      </c>
      <c r="G13" s="677"/>
      <c r="H13" s="677"/>
      <c r="I13" s="677"/>
      <c r="J13" s="677"/>
      <c r="K13" s="677"/>
      <c r="L13" s="677"/>
      <c r="M13" s="677"/>
      <c r="N13" s="677"/>
      <c r="O13" s="677"/>
      <c r="P13" s="677"/>
      <c r="Q13" s="871"/>
      <c r="R13" s="678"/>
    </row>
    <row r="14" spans="2:18" ht="18" customHeight="1">
      <c r="B14" s="673"/>
      <c r="C14" s="679" t="s">
        <v>470</v>
      </c>
      <c r="D14" s="680"/>
      <c r="E14" s="680"/>
      <c r="F14" s="995">
        <f>SUM(G14:Q14,F35:Q35)</f>
        <v>0</v>
      </c>
      <c r="G14" s="681"/>
      <c r="H14" s="685"/>
      <c r="I14" s="685"/>
      <c r="J14" s="685"/>
      <c r="K14" s="685"/>
      <c r="L14" s="685"/>
      <c r="M14" s="685"/>
      <c r="N14" s="685"/>
      <c r="O14" s="685"/>
      <c r="P14" s="685"/>
      <c r="Q14" s="873"/>
      <c r="R14" s="678"/>
    </row>
    <row r="15" spans="2:18" ht="18" customHeight="1">
      <c r="B15" s="673"/>
      <c r="C15" s="679" t="s">
        <v>471</v>
      </c>
      <c r="D15" s="680"/>
      <c r="E15" s="680"/>
      <c r="F15" s="995">
        <f>SUM(G15:Q15,F36:Q36)</f>
        <v>0</v>
      </c>
      <c r="G15" s="681"/>
      <c r="H15" s="685"/>
      <c r="I15" s="685"/>
      <c r="J15" s="685"/>
      <c r="K15" s="685"/>
      <c r="L15" s="685"/>
      <c r="M15" s="685"/>
      <c r="N15" s="685"/>
      <c r="O15" s="685"/>
      <c r="P15" s="685"/>
      <c r="Q15" s="873"/>
      <c r="R15" s="678"/>
    </row>
    <row r="16" spans="2:18" ht="18" customHeight="1">
      <c r="B16" s="1239" t="s">
        <v>472</v>
      </c>
      <c r="C16" s="1240"/>
      <c r="D16" s="1240"/>
      <c r="E16" s="1241"/>
      <c r="F16" s="995">
        <f>SUM(G16:Q16,F37:Q37)</f>
        <v>0</v>
      </c>
      <c r="G16" s="677"/>
      <c r="H16" s="677"/>
      <c r="I16" s="677"/>
      <c r="J16" s="677"/>
      <c r="K16" s="677"/>
      <c r="L16" s="677"/>
      <c r="M16" s="677"/>
      <c r="N16" s="677"/>
      <c r="O16" s="677"/>
      <c r="P16" s="677"/>
      <c r="Q16" s="871"/>
      <c r="R16" s="678"/>
    </row>
    <row r="17" spans="2:18" ht="18" customHeight="1">
      <c r="B17" s="673" t="s">
        <v>670</v>
      </c>
      <c r="C17" s="683"/>
      <c r="D17" s="683"/>
      <c r="E17" s="684"/>
      <c r="F17" s="995"/>
      <c r="G17" s="677"/>
      <c r="H17" s="677"/>
      <c r="I17" s="677"/>
      <c r="J17" s="677"/>
      <c r="K17" s="677"/>
      <c r="L17" s="677"/>
      <c r="M17" s="677"/>
      <c r="N17" s="677"/>
      <c r="O17" s="677"/>
      <c r="P17" s="677"/>
      <c r="Q17" s="871"/>
      <c r="R17" s="678"/>
    </row>
    <row r="18" spans="2:18" ht="18" customHeight="1">
      <c r="B18" s="673"/>
      <c r="C18" s="682" t="s">
        <v>473</v>
      </c>
      <c r="D18" s="679"/>
      <c r="E18" s="686"/>
      <c r="F18" s="995">
        <f>SUM(G18:Q18,F39:Q39)</f>
        <v>0</v>
      </c>
      <c r="G18" s="677"/>
      <c r="H18" s="677"/>
      <c r="I18" s="677"/>
      <c r="J18" s="677"/>
      <c r="K18" s="677"/>
      <c r="L18" s="677"/>
      <c r="M18" s="677"/>
      <c r="N18" s="677"/>
      <c r="O18" s="677"/>
      <c r="P18" s="677"/>
      <c r="Q18" s="871"/>
      <c r="R18" s="678"/>
    </row>
    <row r="19" spans="2:18" ht="18" customHeight="1">
      <c r="B19" s="673"/>
      <c r="C19" s="682" t="s">
        <v>474</v>
      </c>
      <c r="D19" s="679"/>
      <c r="E19" s="686"/>
      <c r="F19" s="995">
        <f>SUM(G19:Q19,F40:Q40)</f>
        <v>0</v>
      </c>
      <c r="G19" s="677"/>
      <c r="H19" s="677"/>
      <c r="I19" s="677"/>
      <c r="J19" s="677"/>
      <c r="K19" s="677"/>
      <c r="L19" s="677"/>
      <c r="M19" s="677"/>
      <c r="N19" s="677"/>
      <c r="O19" s="677"/>
      <c r="P19" s="677"/>
      <c r="Q19" s="871"/>
      <c r="R19" s="678"/>
    </row>
    <row r="20" spans="2:18" ht="18" customHeight="1" thickBot="1">
      <c r="B20" s="826"/>
      <c r="C20" s="1242" t="s">
        <v>475</v>
      </c>
      <c r="D20" s="1242"/>
      <c r="E20" s="1243"/>
      <c r="F20" s="996">
        <f>SUM(G20:Q20,F41:Q41)</f>
        <v>0</v>
      </c>
      <c r="G20" s="878"/>
      <c r="H20" s="878"/>
      <c r="I20" s="878"/>
      <c r="J20" s="878"/>
      <c r="K20" s="878"/>
      <c r="L20" s="878"/>
      <c r="M20" s="878"/>
      <c r="N20" s="878"/>
      <c r="O20" s="878"/>
      <c r="P20" s="878"/>
      <c r="Q20" s="879"/>
      <c r="R20" s="678"/>
    </row>
    <row r="21" spans="2:18" ht="18" customHeight="1" thickBot="1">
      <c r="B21" s="1248" t="s">
        <v>573</v>
      </c>
      <c r="C21" s="1249"/>
      <c r="D21" s="1249"/>
      <c r="E21" s="1249"/>
      <c r="F21" s="875">
        <f>SUM(G21:Q21,B42:Q42)</f>
        <v>0</v>
      </c>
      <c r="G21" s="876"/>
      <c r="H21" s="876"/>
      <c r="I21" s="876"/>
      <c r="J21" s="876"/>
      <c r="K21" s="876"/>
      <c r="L21" s="876"/>
      <c r="M21" s="876"/>
      <c r="N21" s="876"/>
      <c r="O21" s="876"/>
      <c r="P21" s="876"/>
      <c r="Q21" s="877"/>
      <c r="R21" s="678"/>
    </row>
    <row r="22" spans="2:18" ht="18" customHeight="1" thickBot="1">
      <c r="B22" s="1245" t="s">
        <v>574</v>
      </c>
      <c r="C22" s="1246"/>
      <c r="D22" s="1246"/>
      <c r="E22" s="1247"/>
      <c r="F22" s="687">
        <f>SUM(G22:Q22,B43:Q43)</f>
        <v>0</v>
      </c>
      <c r="G22" s="688"/>
      <c r="H22" s="688"/>
      <c r="I22" s="688"/>
      <c r="J22" s="688"/>
      <c r="K22" s="688"/>
      <c r="L22" s="688"/>
      <c r="M22" s="688"/>
      <c r="N22" s="688"/>
      <c r="O22" s="688"/>
      <c r="P22" s="688"/>
      <c r="Q22" s="874"/>
    </row>
    <row r="23" spans="2:18" ht="13" thickBot="1">
      <c r="B23" s="933"/>
      <c r="C23" s="933"/>
      <c r="D23" s="933"/>
      <c r="E23" s="933"/>
      <c r="F23" s="933"/>
      <c r="G23" s="933"/>
      <c r="H23" s="933"/>
      <c r="I23" s="933"/>
      <c r="J23" s="933"/>
      <c r="K23" s="933"/>
      <c r="L23" s="933"/>
      <c r="M23" s="933"/>
      <c r="N23" s="933"/>
      <c r="O23" s="933"/>
      <c r="P23" s="933"/>
      <c r="Q23" s="933"/>
    </row>
    <row r="24" spans="2:18" ht="13.5" customHeight="1">
      <c r="B24" s="1232" t="s">
        <v>383</v>
      </c>
      <c r="C24" s="1232"/>
      <c r="D24" s="1232"/>
      <c r="E24" s="1232"/>
      <c r="F24" s="1057"/>
      <c r="G24" s="993">
        <v>20</v>
      </c>
      <c r="H24" s="671">
        <v>21</v>
      </c>
      <c r="I24" s="671">
        <v>22</v>
      </c>
      <c r="J24" s="671">
        <v>23</v>
      </c>
      <c r="K24" s="671">
        <v>24</v>
      </c>
      <c r="L24" s="671">
        <v>25</v>
      </c>
      <c r="M24" s="671">
        <v>26</v>
      </c>
      <c r="N24" s="671">
        <v>27</v>
      </c>
      <c r="O24" s="671">
        <v>28</v>
      </c>
      <c r="P24" s="671">
        <v>29</v>
      </c>
      <c r="Q24" s="997">
        <v>30</v>
      </c>
    </row>
    <row r="25" spans="2:18" ht="13.5" customHeight="1">
      <c r="B25" s="1235"/>
      <c r="C25" s="1235"/>
      <c r="D25" s="1235"/>
      <c r="E25" s="1235"/>
      <c r="F25" s="1058"/>
      <c r="G25" s="994" t="s">
        <v>738</v>
      </c>
      <c r="H25" s="672" t="s">
        <v>739</v>
      </c>
      <c r="I25" s="672" t="s">
        <v>740</v>
      </c>
      <c r="J25" s="672" t="s">
        <v>741</v>
      </c>
      <c r="K25" s="672" t="s">
        <v>742</v>
      </c>
      <c r="L25" s="672" t="s">
        <v>743</v>
      </c>
      <c r="M25" s="672" t="s">
        <v>744</v>
      </c>
      <c r="N25" s="672" t="s">
        <v>781</v>
      </c>
      <c r="O25" s="672" t="s">
        <v>745</v>
      </c>
      <c r="P25" s="672" t="s">
        <v>782</v>
      </c>
      <c r="Q25" s="998" t="s">
        <v>807</v>
      </c>
    </row>
    <row r="26" spans="2:18" ht="18" customHeight="1">
      <c r="B26" s="673" t="s">
        <v>463</v>
      </c>
      <c r="F26" s="1060"/>
      <c r="G26" s="1000"/>
      <c r="H26" s="1000"/>
      <c r="I26" s="1000"/>
      <c r="J26" s="1000"/>
      <c r="K26" s="1000"/>
      <c r="L26" s="1000"/>
      <c r="M26" s="1000"/>
      <c r="N26" s="1000"/>
      <c r="O26" s="1000"/>
      <c r="P26" s="1000"/>
      <c r="Q26" s="1001"/>
      <c r="R26" s="674"/>
    </row>
    <row r="27" spans="2:18" ht="18" customHeight="1">
      <c r="B27" s="675" t="s">
        <v>464</v>
      </c>
      <c r="C27" s="676"/>
      <c r="D27" s="676"/>
      <c r="E27" s="676"/>
      <c r="F27" s="1061"/>
      <c r="G27" s="677"/>
      <c r="H27" s="677"/>
      <c r="I27" s="677"/>
      <c r="J27" s="677"/>
      <c r="K27" s="677"/>
      <c r="L27" s="677"/>
      <c r="M27" s="677"/>
      <c r="N27" s="677"/>
      <c r="O27" s="677"/>
      <c r="P27" s="677"/>
      <c r="Q27" s="871"/>
      <c r="R27" s="678"/>
    </row>
    <row r="28" spans="2:18" ht="18" customHeight="1">
      <c r="B28" s="673"/>
      <c r="C28" s="679" t="s">
        <v>465</v>
      </c>
      <c r="D28" s="680"/>
      <c r="E28" s="680"/>
      <c r="F28" s="1062"/>
      <c r="G28" s="681"/>
      <c r="H28" s="681"/>
      <c r="I28" s="681"/>
      <c r="J28" s="681"/>
      <c r="K28" s="681"/>
      <c r="L28" s="681"/>
      <c r="M28" s="681"/>
      <c r="N28" s="681"/>
      <c r="O28" s="681"/>
      <c r="P28" s="681"/>
      <c r="Q28" s="872"/>
      <c r="R28" s="678"/>
    </row>
    <row r="29" spans="2:18" ht="18" customHeight="1">
      <c r="B29" s="673"/>
      <c r="C29" s="679" t="s">
        <v>467</v>
      </c>
      <c r="D29" s="680"/>
      <c r="E29" s="680"/>
      <c r="F29" s="1062"/>
      <c r="G29" s="681"/>
      <c r="H29" s="681"/>
      <c r="I29" s="681"/>
      <c r="J29" s="681"/>
      <c r="K29" s="681"/>
      <c r="L29" s="681"/>
      <c r="M29" s="681"/>
      <c r="N29" s="681"/>
      <c r="O29" s="681"/>
      <c r="P29" s="681"/>
      <c r="Q29" s="872"/>
      <c r="R29" s="678"/>
    </row>
    <row r="30" spans="2:18" ht="18" customHeight="1">
      <c r="B30" s="673"/>
      <c r="C30" s="679" t="s">
        <v>466</v>
      </c>
      <c r="D30" s="679"/>
      <c r="E30" s="679"/>
      <c r="F30" s="1062"/>
      <c r="G30" s="681"/>
      <c r="H30" s="681"/>
      <c r="I30" s="681"/>
      <c r="J30" s="681"/>
      <c r="K30" s="681"/>
      <c r="L30" s="681"/>
      <c r="M30" s="681"/>
      <c r="N30" s="681"/>
      <c r="O30" s="681"/>
      <c r="P30" s="681"/>
      <c r="Q30" s="872"/>
      <c r="R30" s="678"/>
    </row>
    <row r="31" spans="2:18" ht="18" customHeight="1">
      <c r="B31" s="1239" t="s">
        <v>468</v>
      </c>
      <c r="C31" s="1240"/>
      <c r="D31" s="1240"/>
      <c r="E31" s="1240"/>
      <c r="F31" s="1062"/>
      <c r="G31" s="677"/>
      <c r="H31" s="677"/>
      <c r="I31" s="677"/>
      <c r="J31" s="677"/>
      <c r="K31" s="677"/>
      <c r="L31" s="677"/>
      <c r="M31" s="677"/>
      <c r="N31" s="677"/>
      <c r="O31" s="677"/>
      <c r="P31" s="677"/>
      <c r="Q31" s="871"/>
      <c r="R31" s="678"/>
    </row>
    <row r="32" spans="2:18" ht="18" customHeight="1">
      <c r="B32" s="673" t="s">
        <v>396</v>
      </c>
      <c r="C32" s="683"/>
      <c r="D32" s="683"/>
      <c r="E32" s="1059"/>
      <c r="F32" s="1062"/>
      <c r="G32" s="677"/>
      <c r="H32" s="677"/>
      <c r="I32" s="677"/>
      <c r="J32" s="677"/>
      <c r="K32" s="677"/>
      <c r="L32" s="677"/>
      <c r="M32" s="677"/>
      <c r="N32" s="677"/>
      <c r="O32" s="677"/>
      <c r="P32" s="677"/>
      <c r="Q32" s="871"/>
      <c r="R32" s="678"/>
    </row>
    <row r="33" spans="2:18" ht="18" customHeight="1">
      <c r="B33" s="673"/>
      <c r="C33" s="679" t="s">
        <v>469</v>
      </c>
      <c r="D33" s="680"/>
      <c r="E33" s="680"/>
      <c r="F33" s="1062"/>
      <c r="G33" s="677"/>
      <c r="H33" s="677"/>
      <c r="I33" s="677"/>
      <c r="J33" s="677"/>
      <c r="K33" s="677"/>
      <c r="L33" s="677"/>
      <c r="M33" s="677"/>
      <c r="N33" s="677"/>
      <c r="O33" s="677"/>
      <c r="P33" s="677"/>
      <c r="Q33" s="871"/>
      <c r="R33" s="678"/>
    </row>
    <row r="34" spans="2:18" ht="18" customHeight="1">
      <c r="B34" s="673"/>
      <c r="C34" s="679" t="s">
        <v>774</v>
      </c>
      <c r="D34" s="680"/>
      <c r="E34" s="680"/>
      <c r="F34" s="1062"/>
      <c r="G34" s="677"/>
      <c r="H34" s="677"/>
      <c r="I34" s="677"/>
      <c r="J34" s="677"/>
      <c r="K34" s="677"/>
      <c r="L34" s="677"/>
      <c r="M34" s="677"/>
      <c r="N34" s="677"/>
      <c r="O34" s="677"/>
      <c r="P34" s="677"/>
      <c r="Q34" s="871"/>
      <c r="R34" s="678"/>
    </row>
    <row r="35" spans="2:18" ht="18" customHeight="1">
      <c r="B35" s="673"/>
      <c r="C35" s="679" t="s">
        <v>470</v>
      </c>
      <c r="D35" s="680"/>
      <c r="E35" s="680"/>
      <c r="F35" s="1062"/>
      <c r="G35" s="681"/>
      <c r="H35" s="685"/>
      <c r="I35" s="685"/>
      <c r="J35" s="685"/>
      <c r="K35" s="685"/>
      <c r="L35" s="685"/>
      <c r="M35" s="685"/>
      <c r="N35" s="685"/>
      <c r="O35" s="685"/>
      <c r="P35" s="685"/>
      <c r="Q35" s="873"/>
      <c r="R35" s="678"/>
    </row>
    <row r="36" spans="2:18" ht="18" customHeight="1">
      <c r="B36" s="673"/>
      <c r="C36" s="679" t="s">
        <v>471</v>
      </c>
      <c r="D36" s="680"/>
      <c r="E36" s="680"/>
      <c r="F36" s="1062"/>
      <c r="G36" s="681"/>
      <c r="H36" s="685"/>
      <c r="I36" s="685"/>
      <c r="J36" s="685"/>
      <c r="K36" s="685"/>
      <c r="L36" s="685"/>
      <c r="M36" s="685"/>
      <c r="N36" s="685"/>
      <c r="O36" s="685"/>
      <c r="P36" s="685"/>
      <c r="Q36" s="873"/>
      <c r="R36" s="678"/>
    </row>
    <row r="37" spans="2:18" ht="18" customHeight="1">
      <c r="B37" s="1239" t="s">
        <v>472</v>
      </c>
      <c r="C37" s="1240"/>
      <c r="D37" s="1240"/>
      <c r="E37" s="1240"/>
      <c r="F37" s="1062"/>
      <c r="G37" s="677"/>
      <c r="H37" s="677"/>
      <c r="I37" s="677"/>
      <c r="J37" s="677"/>
      <c r="K37" s="677"/>
      <c r="L37" s="677"/>
      <c r="M37" s="677"/>
      <c r="N37" s="677"/>
      <c r="O37" s="677"/>
      <c r="P37" s="677"/>
      <c r="Q37" s="871"/>
      <c r="R37" s="678"/>
    </row>
    <row r="38" spans="2:18" ht="18" customHeight="1">
      <c r="B38" s="673" t="s">
        <v>670</v>
      </c>
      <c r="C38" s="683"/>
      <c r="D38" s="683"/>
      <c r="E38" s="1059"/>
      <c r="F38" s="1062"/>
      <c r="G38" s="677"/>
      <c r="H38" s="677"/>
      <c r="I38" s="677"/>
      <c r="J38" s="677"/>
      <c r="K38" s="677"/>
      <c r="L38" s="677"/>
      <c r="M38" s="677"/>
      <c r="N38" s="677"/>
      <c r="O38" s="677"/>
      <c r="P38" s="677"/>
      <c r="Q38" s="871"/>
      <c r="R38" s="678"/>
    </row>
    <row r="39" spans="2:18" ht="18" customHeight="1">
      <c r="B39" s="673"/>
      <c r="C39" s="682" t="s">
        <v>473</v>
      </c>
      <c r="D39" s="679"/>
      <c r="E39" s="686"/>
      <c r="F39" s="1062"/>
      <c r="G39" s="677"/>
      <c r="H39" s="677"/>
      <c r="I39" s="677"/>
      <c r="J39" s="677"/>
      <c r="K39" s="677"/>
      <c r="L39" s="677"/>
      <c r="M39" s="677"/>
      <c r="N39" s="677"/>
      <c r="O39" s="677"/>
      <c r="P39" s="677"/>
      <c r="Q39" s="871"/>
      <c r="R39" s="678"/>
    </row>
    <row r="40" spans="2:18" ht="18" customHeight="1">
      <c r="B40" s="673"/>
      <c r="C40" s="682" t="s">
        <v>474</v>
      </c>
      <c r="D40" s="679"/>
      <c r="E40" s="686"/>
      <c r="F40" s="1062"/>
      <c r="G40" s="677"/>
      <c r="H40" s="677"/>
      <c r="I40" s="677"/>
      <c r="J40" s="677"/>
      <c r="K40" s="677"/>
      <c r="L40" s="677"/>
      <c r="M40" s="677"/>
      <c r="N40" s="677"/>
      <c r="O40" s="677"/>
      <c r="P40" s="677"/>
      <c r="Q40" s="871"/>
      <c r="R40" s="678"/>
    </row>
    <row r="41" spans="2:18" ht="18" customHeight="1" thickBot="1">
      <c r="B41" s="826"/>
      <c r="C41" s="1242" t="s">
        <v>475</v>
      </c>
      <c r="D41" s="1242"/>
      <c r="E41" s="1242"/>
      <c r="F41" s="874"/>
      <c r="G41" s="878"/>
      <c r="H41" s="878"/>
      <c r="I41" s="878"/>
      <c r="J41" s="878"/>
      <c r="K41" s="878"/>
      <c r="L41" s="878"/>
      <c r="M41" s="878"/>
      <c r="N41" s="878"/>
      <c r="O41" s="878"/>
      <c r="P41" s="878"/>
      <c r="Q41" s="879"/>
      <c r="R41" s="678"/>
    </row>
    <row r="42" spans="2:18" ht="18" customHeight="1">
      <c r="B42" s="1251" t="s">
        <v>783</v>
      </c>
      <c r="C42" s="1252"/>
      <c r="D42" s="1252"/>
      <c r="E42" s="1252"/>
      <c r="F42" s="1253"/>
      <c r="G42" s="876"/>
      <c r="H42" s="876"/>
      <c r="I42" s="876"/>
      <c r="J42" s="876"/>
      <c r="K42" s="876"/>
      <c r="L42" s="876"/>
      <c r="M42" s="876"/>
      <c r="N42" s="876"/>
      <c r="O42" s="876"/>
      <c r="P42" s="876"/>
      <c r="Q42" s="877"/>
      <c r="R42" s="678"/>
    </row>
    <row r="43" spans="2:18" ht="18" customHeight="1" thickBot="1">
      <c r="B43" s="1254" t="s">
        <v>784</v>
      </c>
      <c r="C43" s="1255"/>
      <c r="D43" s="1255"/>
      <c r="E43" s="1255"/>
      <c r="F43" s="1256"/>
      <c r="G43" s="688"/>
      <c r="H43" s="688"/>
      <c r="I43" s="688"/>
      <c r="J43" s="688"/>
      <c r="K43" s="688"/>
      <c r="L43" s="688"/>
      <c r="M43" s="688"/>
      <c r="N43" s="688"/>
      <c r="O43" s="688"/>
      <c r="P43" s="688"/>
      <c r="Q43" s="874"/>
    </row>
    <row r="44" spans="2:18" s="642" customFormat="1" ht="14.25" customHeight="1">
      <c r="B44" s="689" t="s">
        <v>746</v>
      </c>
      <c r="C44" s="689"/>
      <c r="D44" s="689"/>
      <c r="E44" s="689"/>
      <c r="F44" s="689"/>
      <c r="G44" s="689"/>
      <c r="H44" s="689"/>
      <c r="I44" s="689"/>
      <c r="J44" s="689"/>
      <c r="K44" s="689"/>
      <c r="L44" s="689"/>
      <c r="M44" s="689"/>
      <c r="N44" s="689"/>
      <c r="O44" s="689"/>
      <c r="P44" s="689"/>
      <c r="Q44" s="689"/>
    </row>
    <row r="45" spans="2:18" s="642" customFormat="1" ht="14.25" customHeight="1">
      <c r="B45" s="668" t="s">
        <v>436</v>
      </c>
      <c r="C45" s="689"/>
      <c r="D45" s="689"/>
      <c r="E45" s="689" t="s">
        <v>785</v>
      </c>
      <c r="F45" s="689"/>
      <c r="G45" s="689"/>
      <c r="H45" s="689"/>
      <c r="I45" s="689"/>
      <c r="J45" s="689"/>
      <c r="K45" s="689"/>
      <c r="L45" s="689"/>
      <c r="M45" s="689"/>
      <c r="N45" s="689"/>
      <c r="O45" s="689"/>
      <c r="P45" s="689"/>
      <c r="Q45" s="689"/>
    </row>
    <row r="46" spans="2:18" s="642" customFormat="1" ht="14.25" customHeight="1">
      <c r="B46" s="668" t="s">
        <v>437</v>
      </c>
      <c r="C46" s="689"/>
      <c r="D46" s="689"/>
      <c r="E46" s="689" t="s">
        <v>575</v>
      </c>
      <c r="F46" s="935"/>
      <c r="G46" s="689"/>
      <c r="H46" s="689"/>
      <c r="I46" s="689"/>
      <c r="J46" s="689"/>
      <c r="K46" s="689"/>
      <c r="L46" s="689"/>
      <c r="M46" s="689"/>
      <c r="N46" s="689"/>
      <c r="O46" s="689"/>
      <c r="P46" s="689"/>
      <c r="Q46" s="689"/>
    </row>
    <row r="47" spans="2:18" s="642" customFormat="1" ht="14.25" customHeight="1">
      <c r="B47" s="668" t="s">
        <v>438</v>
      </c>
      <c r="C47" s="689"/>
      <c r="D47" s="689"/>
      <c r="E47" s="1250" t="s">
        <v>786</v>
      </c>
      <c r="F47" s="1250"/>
      <c r="G47" s="1250"/>
      <c r="H47" s="1250"/>
      <c r="I47" s="1250"/>
      <c r="J47" s="1250"/>
      <c r="K47" s="1250"/>
      <c r="L47" s="1250"/>
      <c r="M47" s="1250"/>
      <c r="N47" s="1250"/>
      <c r="O47" s="1250"/>
      <c r="P47" s="1250"/>
      <c r="Q47" s="1250"/>
      <c r="R47" s="884"/>
    </row>
    <row r="48" spans="2:18" s="642" customFormat="1" ht="29.15" customHeight="1">
      <c r="B48" s="668" t="s">
        <v>440</v>
      </c>
      <c r="C48" s="689"/>
      <c r="D48" s="689"/>
      <c r="E48" s="1250" t="s">
        <v>787</v>
      </c>
      <c r="F48" s="1250"/>
      <c r="G48" s="1250"/>
      <c r="H48" s="1250"/>
      <c r="I48" s="1250"/>
      <c r="J48" s="1250"/>
      <c r="K48" s="1250"/>
      <c r="L48" s="1250"/>
      <c r="M48" s="1250"/>
      <c r="N48" s="1250"/>
      <c r="O48" s="1250"/>
      <c r="P48" s="1250"/>
      <c r="Q48" s="1250"/>
      <c r="R48" s="883"/>
    </row>
    <row r="49" spans="1:17" s="642" customFormat="1" ht="14.25" customHeight="1">
      <c r="B49" s="668" t="s">
        <v>442</v>
      </c>
      <c r="C49" s="689"/>
      <c r="D49" s="689"/>
      <c r="E49" s="689" t="s">
        <v>777</v>
      </c>
      <c r="F49" s="689"/>
      <c r="G49" s="689"/>
      <c r="H49" s="689"/>
      <c r="I49" s="689"/>
      <c r="J49" s="689"/>
      <c r="K49" s="689"/>
      <c r="L49" s="689"/>
      <c r="M49" s="689"/>
      <c r="N49" s="689"/>
      <c r="O49" s="689"/>
      <c r="P49" s="689"/>
      <c r="Q49" s="689"/>
    </row>
    <row r="50" spans="1:17" s="642" customFormat="1" ht="14.25" customHeight="1">
      <c r="A50" s="690"/>
      <c r="B50" s="668" t="s">
        <v>444</v>
      </c>
      <c r="C50" s="691"/>
      <c r="D50" s="689"/>
      <c r="E50" s="691" t="s">
        <v>788</v>
      </c>
      <c r="F50" s="691"/>
      <c r="G50" s="691"/>
      <c r="H50" s="691"/>
      <c r="I50" s="691"/>
      <c r="J50" s="691"/>
      <c r="K50" s="691"/>
      <c r="L50" s="691"/>
      <c r="M50" s="691"/>
      <c r="N50" s="691"/>
      <c r="O50" s="691"/>
      <c r="P50" s="691"/>
      <c r="Q50" s="691"/>
    </row>
    <row r="52" spans="1:17">
      <c r="J52" s="1244"/>
      <c r="K52" s="1244"/>
      <c r="M52" s="1244"/>
      <c r="N52" s="1244"/>
    </row>
    <row r="53" spans="1:17">
      <c r="J53" s="1244"/>
      <c r="K53" s="1244"/>
      <c r="M53" s="1244"/>
      <c r="N53" s="1244"/>
    </row>
  </sheetData>
  <mergeCells count="17">
    <mergeCell ref="J52:K53"/>
    <mergeCell ref="B22:E22"/>
    <mergeCell ref="B21:E21"/>
    <mergeCell ref="E47:Q47"/>
    <mergeCell ref="E48:Q48"/>
    <mergeCell ref="B24:E25"/>
    <mergeCell ref="B31:E31"/>
    <mergeCell ref="B37:E37"/>
    <mergeCell ref="C41:E41"/>
    <mergeCell ref="M52:N53"/>
    <mergeCell ref="B42:F42"/>
    <mergeCell ref="B43:F43"/>
    <mergeCell ref="B3:E4"/>
    <mergeCell ref="F3:F4"/>
    <mergeCell ref="B10:E10"/>
    <mergeCell ref="B16:E16"/>
    <mergeCell ref="C20:E20"/>
  </mergeCells>
  <phoneticPr fontId="9"/>
  <pageMargins left="0.78740157480314965" right="0.78740157480314965" top="0.39370078740157483" bottom="0.39370078740157483" header="0.27559055118110237" footer="0.19685039370078741"/>
  <pageSetup paperSize="9" scale="5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106"/>
  <sheetViews>
    <sheetView showGridLines="0" view="pageBreakPreview" topLeftCell="A60" zoomScaleNormal="40" zoomScaleSheetLayoutView="100" zoomScalePageLayoutView="50" workbookViewId="0">
      <selection activeCell="C101" sqref="C101"/>
    </sheetView>
  </sheetViews>
  <sheetFormatPr defaultColWidth="9.1796875" defaultRowHeight="13"/>
  <cols>
    <col min="1" max="1" width="2.81640625" style="699" customWidth="1"/>
    <col min="2" max="2" width="8.54296875" style="699" customWidth="1"/>
    <col min="3" max="3" width="5" style="699" customWidth="1"/>
    <col min="4" max="5" width="2.453125" style="699" customWidth="1"/>
    <col min="6" max="6" width="42.1796875" style="699" customWidth="1"/>
    <col min="7" max="38" width="17.54296875" style="699" customWidth="1"/>
    <col min="39" max="16384" width="9.1796875" style="699"/>
  </cols>
  <sheetData>
    <row r="1" spans="1:38" s="693" customFormat="1" ht="30" customHeight="1">
      <c r="A1" s="692"/>
      <c r="D1" s="694"/>
      <c r="AA1" s="695"/>
      <c r="AB1" s="1259"/>
      <c r="AC1" s="1259"/>
      <c r="AD1" s="697"/>
      <c r="AE1" s="695"/>
      <c r="AG1" s="695"/>
      <c r="AH1" s="1259"/>
      <c r="AI1" s="1259"/>
      <c r="AJ1" s="697"/>
      <c r="AK1" s="695"/>
      <c r="AL1" s="696"/>
    </row>
    <row r="2" spans="1:38" s="693" customFormat="1" ht="5.15" customHeight="1">
      <c r="A2" s="692"/>
      <c r="Z2" s="697"/>
      <c r="AA2" s="697"/>
      <c r="AB2" s="697"/>
      <c r="AC2" s="697"/>
      <c r="AD2" s="697"/>
      <c r="AE2" s="697"/>
      <c r="AF2" s="697"/>
      <c r="AG2" s="697"/>
      <c r="AH2" s="697"/>
      <c r="AI2" s="697"/>
      <c r="AJ2" s="697"/>
      <c r="AK2" s="697"/>
      <c r="AL2" s="697"/>
    </row>
    <row r="3" spans="1:38" s="693" customFormat="1" ht="14.5" thickBot="1">
      <c r="A3" s="692"/>
      <c r="B3" s="698" t="s">
        <v>809</v>
      </c>
      <c r="Z3" s="697"/>
      <c r="AA3" s="697"/>
      <c r="AB3" s="697"/>
      <c r="AC3" s="697"/>
      <c r="AD3" s="697"/>
      <c r="AE3" s="697"/>
      <c r="AF3" s="697"/>
      <c r="AG3" s="697"/>
      <c r="AH3" s="697"/>
      <c r="AI3" s="697"/>
      <c r="AJ3" s="697"/>
      <c r="AK3" s="697"/>
      <c r="AL3" s="697"/>
    </row>
    <row r="4" spans="1:38" ht="13.5" customHeight="1">
      <c r="B4" s="700"/>
      <c r="C4" s="701"/>
      <c r="D4" s="701"/>
      <c r="E4" s="701"/>
      <c r="F4" s="702" t="s">
        <v>476</v>
      </c>
      <c r="G4" s="703"/>
      <c r="H4" s="704">
        <v>1</v>
      </c>
      <c r="I4" s="704">
        <v>2</v>
      </c>
      <c r="J4" s="704">
        <v>3</v>
      </c>
      <c r="K4" s="704">
        <v>4</v>
      </c>
      <c r="L4" s="704">
        <v>5</v>
      </c>
      <c r="M4" s="704">
        <v>6</v>
      </c>
      <c r="N4" s="704">
        <v>7</v>
      </c>
      <c r="O4" s="704">
        <v>8</v>
      </c>
      <c r="P4" s="704">
        <v>9</v>
      </c>
      <c r="Q4" s="704">
        <v>10</v>
      </c>
      <c r="R4" s="704">
        <v>11</v>
      </c>
      <c r="S4" s="704">
        <v>12</v>
      </c>
      <c r="T4" s="704">
        <v>13</v>
      </c>
      <c r="U4" s="704">
        <v>14</v>
      </c>
      <c r="V4" s="704">
        <v>15</v>
      </c>
      <c r="W4" s="704">
        <v>16</v>
      </c>
      <c r="X4" s="704">
        <v>17</v>
      </c>
      <c r="Y4" s="704">
        <v>18</v>
      </c>
      <c r="Z4" s="704">
        <v>19</v>
      </c>
      <c r="AA4" s="704">
        <v>20</v>
      </c>
      <c r="AB4" s="704">
        <v>21</v>
      </c>
      <c r="AC4" s="704">
        <v>22</v>
      </c>
      <c r="AD4" s="704">
        <v>23</v>
      </c>
      <c r="AE4" s="704">
        <v>24</v>
      </c>
      <c r="AF4" s="704">
        <v>25</v>
      </c>
      <c r="AG4" s="704">
        <v>26</v>
      </c>
      <c r="AH4" s="704">
        <v>27</v>
      </c>
      <c r="AI4" s="704">
        <v>28</v>
      </c>
      <c r="AJ4" s="704">
        <v>29</v>
      </c>
      <c r="AK4" s="704">
        <v>30</v>
      </c>
      <c r="AL4" s="1257" t="s">
        <v>33</v>
      </c>
    </row>
    <row r="5" spans="1:38" ht="13.5" customHeight="1" thickBot="1">
      <c r="B5" s="705"/>
      <c r="C5" s="706"/>
      <c r="D5" s="706"/>
      <c r="E5" s="706"/>
      <c r="F5" s="706"/>
      <c r="G5" s="707" t="s">
        <v>384</v>
      </c>
      <c r="H5" s="708" t="s">
        <v>593</v>
      </c>
      <c r="I5" s="708" t="s">
        <v>594</v>
      </c>
      <c r="J5" s="708" t="s">
        <v>595</v>
      </c>
      <c r="K5" s="708" t="s">
        <v>596</v>
      </c>
      <c r="L5" s="708" t="s">
        <v>597</v>
      </c>
      <c r="M5" s="708" t="s">
        <v>598</v>
      </c>
      <c r="N5" s="708" t="s">
        <v>599</v>
      </c>
      <c r="O5" s="708" t="s">
        <v>600</v>
      </c>
      <c r="P5" s="708" t="s">
        <v>601</v>
      </c>
      <c r="Q5" s="708" t="s">
        <v>592</v>
      </c>
      <c r="R5" s="708" t="s">
        <v>651</v>
      </c>
      <c r="S5" s="708" t="s">
        <v>652</v>
      </c>
      <c r="T5" s="708" t="s">
        <v>653</v>
      </c>
      <c r="U5" s="708" t="s">
        <v>654</v>
      </c>
      <c r="V5" s="708" t="s">
        <v>655</v>
      </c>
      <c r="W5" s="708" t="s">
        <v>656</v>
      </c>
      <c r="X5" s="708" t="s">
        <v>657</v>
      </c>
      <c r="Y5" s="708" t="s">
        <v>658</v>
      </c>
      <c r="Z5" s="708" t="s">
        <v>659</v>
      </c>
      <c r="AA5" s="708" t="s">
        <v>747</v>
      </c>
      <c r="AB5" s="708" t="s">
        <v>748</v>
      </c>
      <c r="AC5" s="708" t="s">
        <v>749</v>
      </c>
      <c r="AD5" s="708" t="s">
        <v>750</v>
      </c>
      <c r="AE5" s="708" t="s">
        <v>751</v>
      </c>
      <c r="AF5" s="708" t="s">
        <v>752</v>
      </c>
      <c r="AG5" s="708" t="s">
        <v>753</v>
      </c>
      <c r="AH5" s="708" t="s">
        <v>754</v>
      </c>
      <c r="AI5" s="708" t="s">
        <v>755</v>
      </c>
      <c r="AJ5" s="708" t="s">
        <v>789</v>
      </c>
      <c r="AK5" s="708" t="s">
        <v>808</v>
      </c>
      <c r="AL5" s="1258"/>
    </row>
    <row r="6" spans="1:38">
      <c r="B6" s="709" t="s">
        <v>477</v>
      </c>
      <c r="F6" s="710" t="s">
        <v>478</v>
      </c>
      <c r="G6" s="711"/>
      <c r="H6" s="712"/>
      <c r="I6" s="712"/>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1003"/>
      <c r="AL6" s="714"/>
    </row>
    <row r="7" spans="1:38">
      <c r="B7" s="715" t="s">
        <v>479</v>
      </c>
      <c r="C7" s="716" t="s">
        <v>480</v>
      </c>
      <c r="D7" s="717"/>
      <c r="E7" s="717"/>
      <c r="F7" s="717"/>
      <c r="G7" s="718"/>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1004"/>
      <c r="AL7" s="720"/>
    </row>
    <row r="8" spans="1:38">
      <c r="B8" s="709"/>
      <c r="C8" s="721"/>
      <c r="D8" s="716" t="s">
        <v>481</v>
      </c>
      <c r="E8" s="717"/>
      <c r="F8" s="717"/>
      <c r="G8" s="718"/>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2"/>
      <c r="AI8" s="722"/>
      <c r="AJ8" s="722"/>
      <c r="AK8" s="1005"/>
      <c r="AL8" s="720"/>
    </row>
    <row r="9" spans="1:38">
      <c r="B9" s="709"/>
      <c r="C9" s="721"/>
      <c r="D9" s="721"/>
      <c r="E9" s="716" t="s">
        <v>464</v>
      </c>
      <c r="F9" s="717"/>
      <c r="G9" s="718"/>
      <c r="H9" s="719"/>
      <c r="I9" s="719"/>
      <c r="J9" s="719"/>
      <c r="K9" s="719"/>
      <c r="L9" s="719"/>
      <c r="M9" s="719"/>
      <c r="N9" s="719"/>
      <c r="O9" s="719"/>
      <c r="P9" s="719"/>
      <c r="Q9" s="719"/>
      <c r="R9" s="719"/>
      <c r="S9" s="719"/>
      <c r="T9" s="719"/>
      <c r="U9" s="719"/>
      <c r="V9" s="719"/>
      <c r="W9" s="719"/>
      <c r="X9" s="719"/>
      <c r="Y9" s="719"/>
      <c r="Z9" s="719"/>
      <c r="AA9" s="719"/>
      <c r="AB9" s="719"/>
      <c r="AC9" s="719"/>
      <c r="AD9" s="719"/>
      <c r="AE9" s="719"/>
      <c r="AF9" s="719"/>
      <c r="AG9" s="719"/>
      <c r="AH9" s="719"/>
      <c r="AI9" s="719"/>
      <c r="AJ9" s="719"/>
      <c r="AK9" s="1004"/>
      <c r="AL9" s="720"/>
    </row>
    <row r="10" spans="1:38">
      <c r="B10" s="723"/>
      <c r="C10" s="721"/>
      <c r="D10" s="721"/>
      <c r="E10" s="721"/>
      <c r="F10" s="724" t="s">
        <v>482</v>
      </c>
      <c r="G10" s="718"/>
      <c r="H10" s="725"/>
      <c r="I10" s="725"/>
      <c r="J10" s="722"/>
      <c r="K10" s="722"/>
      <c r="L10" s="722"/>
      <c r="M10" s="722"/>
      <c r="N10" s="722"/>
      <c r="O10" s="722"/>
      <c r="P10" s="722"/>
      <c r="Q10" s="722"/>
      <c r="R10" s="722"/>
      <c r="S10" s="722"/>
      <c r="T10" s="719"/>
      <c r="U10" s="719"/>
      <c r="V10" s="719"/>
      <c r="W10" s="719"/>
      <c r="X10" s="719"/>
      <c r="Y10" s="719"/>
      <c r="Z10" s="719"/>
      <c r="AA10" s="719"/>
      <c r="AB10" s="719"/>
      <c r="AC10" s="719"/>
      <c r="AD10" s="719"/>
      <c r="AE10" s="719"/>
      <c r="AF10" s="719"/>
      <c r="AG10" s="719"/>
      <c r="AH10" s="719"/>
      <c r="AI10" s="719"/>
      <c r="AJ10" s="719"/>
      <c r="AK10" s="1004"/>
      <c r="AL10" s="720"/>
    </row>
    <row r="11" spans="1:38">
      <c r="B11" s="723"/>
      <c r="C11" s="721"/>
      <c r="D11" s="721"/>
      <c r="E11" s="721"/>
      <c r="F11" s="724" t="s">
        <v>483</v>
      </c>
      <c r="G11" s="718"/>
      <c r="H11" s="725"/>
      <c r="I11" s="725"/>
      <c r="J11" s="725"/>
      <c r="K11" s="725"/>
      <c r="L11" s="725"/>
      <c r="M11" s="725"/>
      <c r="N11" s="725"/>
      <c r="O11" s="725"/>
      <c r="P11" s="725"/>
      <c r="Q11" s="725"/>
      <c r="R11" s="725"/>
      <c r="S11" s="722"/>
      <c r="T11" s="722"/>
      <c r="U11" s="722"/>
      <c r="V11" s="722"/>
      <c r="W11" s="722"/>
      <c r="X11" s="722"/>
      <c r="Y11" s="722"/>
      <c r="Z11" s="722"/>
      <c r="AA11" s="722"/>
      <c r="AB11" s="722"/>
      <c r="AC11" s="722"/>
      <c r="AD11" s="722"/>
      <c r="AE11" s="722"/>
      <c r="AF11" s="722"/>
      <c r="AG11" s="722"/>
      <c r="AH11" s="722"/>
      <c r="AI11" s="722"/>
      <c r="AJ11" s="722"/>
      <c r="AK11" s="1005"/>
      <c r="AL11" s="720"/>
    </row>
    <row r="12" spans="1:38">
      <c r="B12" s="709"/>
      <c r="C12" s="721"/>
      <c r="D12" s="721"/>
      <c r="E12" s="716" t="s">
        <v>484</v>
      </c>
      <c r="F12" s="717"/>
      <c r="G12" s="718"/>
      <c r="H12" s="719"/>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1004"/>
      <c r="AL12" s="720"/>
    </row>
    <row r="13" spans="1:38">
      <c r="B13" s="723"/>
      <c r="C13" s="721"/>
      <c r="D13" s="721"/>
      <c r="E13" s="721"/>
      <c r="F13" s="724" t="s">
        <v>469</v>
      </c>
      <c r="G13" s="718"/>
      <c r="H13" s="725"/>
      <c r="I13" s="725"/>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1005"/>
      <c r="AL13" s="720"/>
    </row>
    <row r="14" spans="1:38">
      <c r="B14" s="723"/>
      <c r="C14" s="721"/>
      <c r="D14" s="721"/>
      <c r="E14" s="721"/>
      <c r="F14" s="724" t="s">
        <v>775</v>
      </c>
      <c r="G14" s="718"/>
      <c r="H14" s="725"/>
      <c r="I14" s="725"/>
      <c r="J14" s="728"/>
      <c r="K14" s="728"/>
      <c r="L14" s="728"/>
      <c r="M14" s="728"/>
      <c r="N14" s="728"/>
      <c r="O14" s="728"/>
      <c r="P14" s="728"/>
      <c r="Q14" s="728"/>
      <c r="R14" s="728"/>
      <c r="S14" s="722"/>
      <c r="T14" s="722"/>
      <c r="U14" s="722"/>
      <c r="V14" s="722"/>
      <c r="W14" s="722"/>
      <c r="X14" s="722"/>
      <c r="Y14" s="722"/>
      <c r="Z14" s="722"/>
      <c r="AA14" s="722"/>
      <c r="AB14" s="722"/>
      <c r="AC14" s="722"/>
      <c r="AD14" s="722"/>
      <c r="AE14" s="722"/>
      <c r="AF14" s="722"/>
      <c r="AG14" s="722"/>
      <c r="AH14" s="722"/>
      <c r="AI14" s="722"/>
      <c r="AJ14" s="722"/>
      <c r="AK14" s="1005"/>
      <c r="AL14" s="720"/>
    </row>
    <row r="15" spans="1:38">
      <c r="B15" s="723"/>
      <c r="C15" s="721"/>
      <c r="D15" s="721"/>
      <c r="E15" s="721"/>
      <c r="F15" s="726" t="s">
        <v>470</v>
      </c>
      <c r="G15" s="718"/>
      <c r="H15" s="725"/>
      <c r="I15" s="725"/>
      <c r="J15" s="725"/>
      <c r="K15" s="725"/>
      <c r="L15" s="725"/>
      <c r="M15" s="725"/>
      <c r="N15" s="725"/>
      <c r="O15" s="725"/>
      <c r="P15" s="725"/>
      <c r="Q15" s="725"/>
      <c r="R15" s="725"/>
      <c r="S15" s="722"/>
      <c r="T15" s="722"/>
      <c r="U15" s="722"/>
      <c r="V15" s="722"/>
      <c r="W15" s="722"/>
      <c r="X15" s="722"/>
      <c r="Y15" s="722"/>
      <c r="Z15" s="722"/>
      <c r="AA15" s="722"/>
      <c r="AB15" s="722"/>
      <c r="AC15" s="722"/>
      <c r="AD15" s="722"/>
      <c r="AE15" s="722"/>
      <c r="AF15" s="722"/>
      <c r="AG15" s="722"/>
      <c r="AH15" s="722"/>
      <c r="AI15" s="722"/>
      <c r="AJ15" s="722"/>
      <c r="AK15" s="1005"/>
      <c r="AL15" s="720"/>
    </row>
    <row r="16" spans="1:38" ht="13.5" thickBot="1">
      <c r="B16" s="723"/>
      <c r="C16" s="721"/>
      <c r="D16" s="721"/>
      <c r="E16" s="721" t="s">
        <v>473</v>
      </c>
      <c r="F16" s="727"/>
      <c r="G16" s="718"/>
      <c r="H16" s="725"/>
      <c r="I16" s="725"/>
      <c r="J16" s="725"/>
      <c r="K16" s="725"/>
      <c r="L16" s="725"/>
      <c r="M16" s="725"/>
      <c r="N16" s="725"/>
      <c r="O16" s="725"/>
      <c r="P16" s="725"/>
      <c r="Q16" s="725"/>
      <c r="R16" s="725"/>
      <c r="S16" s="728"/>
      <c r="T16" s="728"/>
      <c r="U16" s="728"/>
      <c r="V16" s="728"/>
      <c r="W16" s="728"/>
      <c r="X16" s="728"/>
      <c r="Y16" s="728"/>
      <c r="Z16" s="728"/>
      <c r="AA16" s="728"/>
      <c r="AB16" s="728"/>
      <c r="AC16" s="728"/>
      <c r="AD16" s="728"/>
      <c r="AE16" s="728"/>
      <c r="AF16" s="728"/>
      <c r="AG16" s="728"/>
      <c r="AH16" s="728"/>
      <c r="AI16" s="728"/>
      <c r="AJ16" s="728"/>
      <c r="AK16" s="1006"/>
      <c r="AL16" s="720"/>
    </row>
    <row r="17" spans="2:38" ht="14.25" customHeight="1">
      <c r="B17" s="729" t="s">
        <v>0</v>
      </c>
      <c r="C17" s="730" t="s">
        <v>200</v>
      </c>
      <c r="D17" s="731"/>
      <c r="E17" s="731"/>
      <c r="F17" s="731"/>
      <c r="G17" s="732"/>
      <c r="H17" s="733"/>
      <c r="I17" s="733"/>
      <c r="J17" s="733"/>
      <c r="K17" s="733"/>
      <c r="L17" s="733"/>
      <c r="M17" s="733"/>
      <c r="N17" s="733"/>
      <c r="O17" s="733"/>
      <c r="P17" s="733"/>
      <c r="Q17" s="733"/>
      <c r="R17" s="733"/>
      <c r="S17" s="733"/>
      <c r="T17" s="733"/>
      <c r="U17" s="733"/>
      <c r="V17" s="733"/>
      <c r="W17" s="733"/>
      <c r="X17" s="733"/>
      <c r="Y17" s="733"/>
      <c r="Z17" s="733"/>
      <c r="AA17" s="733"/>
      <c r="AB17" s="733"/>
      <c r="AC17" s="733"/>
      <c r="AD17" s="733"/>
      <c r="AE17" s="733"/>
      <c r="AF17" s="733"/>
      <c r="AG17" s="733"/>
      <c r="AH17" s="733"/>
      <c r="AI17" s="733"/>
      <c r="AJ17" s="733"/>
      <c r="AK17" s="1007"/>
      <c r="AL17" s="734"/>
    </row>
    <row r="18" spans="2:38" ht="14.25" customHeight="1">
      <c r="B18" s="709"/>
      <c r="C18" s="721"/>
      <c r="D18" s="716" t="s">
        <v>485</v>
      </c>
      <c r="E18" s="717"/>
      <c r="F18" s="717"/>
      <c r="G18" s="718"/>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1005"/>
      <c r="AL18" s="735"/>
    </row>
    <row r="19" spans="2:38" ht="14.25" customHeight="1">
      <c r="B19" s="709"/>
      <c r="C19" s="721"/>
      <c r="D19" s="721"/>
      <c r="E19" s="724"/>
      <c r="F19" s="736" t="s">
        <v>486</v>
      </c>
      <c r="G19" s="737"/>
      <c r="H19" s="738"/>
      <c r="I19" s="738"/>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1008"/>
      <c r="AL19" s="740"/>
    </row>
    <row r="20" spans="2:38" ht="14.25" customHeight="1">
      <c r="B20" s="723"/>
      <c r="C20" s="721"/>
      <c r="D20" s="716" t="s">
        <v>396</v>
      </c>
      <c r="E20" s="717"/>
      <c r="F20" s="717"/>
      <c r="G20" s="718"/>
      <c r="H20" s="719"/>
      <c r="I20" s="719"/>
      <c r="J20" s="719"/>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19"/>
      <c r="AK20" s="1004"/>
      <c r="AL20" s="735"/>
    </row>
    <row r="21" spans="2:38" ht="15" customHeight="1">
      <c r="B21" s="723"/>
      <c r="C21" s="721"/>
      <c r="D21" s="721"/>
      <c r="E21" s="1260" t="s">
        <v>469</v>
      </c>
      <c r="F21" s="1261"/>
      <c r="G21" s="737"/>
      <c r="H21" s="739"/>
      <c r="I21" s="739"/>
      <c r="J21" s="739"/>
      <c r="K21" s="739"/>
      <c r="L21" s="739"/>
      <c r="M21" s="739"/>
      <c r="N21" s="739"/>
      <c r="O21" s="739"/>
      <c r="P21" s="739"/>
      <c r="Q21" s="739"/>
      <c r="R21" s="739"/>
      <c r="S21" s="739"/>
      <c r="T21" s="722"/>
      <c r="U21" s="722"/>
      <c r="V21" s="722"/>
      <c r="W21" s="722"/>
      <c r="X21" s="722"/>
      <c r="Y21" s="722"/>
      <c r="Z21" s="722"/>
      <c r="AA21" s="722"/>
      <c r="AB21" s="722"/>
      <c r="AC21" s="722"/>
      <c r="AD21" s="722"/>
      <c r="AE21" s="722"/>
      <c r="AF21" s="722"/>
      <c r="AG21" s="722"/>
      <c r="AH21" s="722"/>
      <c r="AI21" s="722"/>
      <c r="AJ21" s="722"/>
      <c r="AK21" s="1005"/>
      <c r="AL21" s="740"/>
    </row>
    <row r="22" spans="2:38" ht="15" customHeight="1">
      <c r="B22" s="723"/>
      <c r="C22" s="721"/>
      <c r="D22" s="721"/>
      <c r="E22" s="724" t="s">
        <v>775</v>
      </c>
      <c r="F22" s="977"/>
      <c r="G22" s="718"/>
      <c r="H22" s="728"/>
      <c r="I22" s="728"/>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1005"/>
      <c r="AL22" s="735"/>
    </row>
    <row r="23" spans="2:38" ht="15" customHeight="1">
      <c r="B23" s="723"/>
      <c r="C23" s="721"/>
      <c r="D23" s="721"/>
      <c r="E23" s="1262" t="s">
        <v>487</v>
      </c>
      <c r="F23" s="1263"/>
      <c r="G23" s="718"/>
      <c r="H23" s="728"/>
      <c r="I23" s="728"/>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1005"/>
      <c r="AL23" s="735"/>
    </row>
    <row r="24" spans="2:38" ht="15" customHeight="1">
      <c r="B24" s="723"/>
      <c r="C24" s="721"/>
      <c r="D24" s="721" t="s">
        <v>488</v>
      </c>
      <c r="E24" s="741"/>
      <c r="F24" s="742"/>
      <c r="G24" s="718"/>
      <c r="H24" s="728"/>
      <c r="I24" s="728"/>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1005"/>
      <c r="AL24" s="735"/>
    </row>
    <row r="25" spans="2:38" ht="15" customHeight="1">
      <c r="B25" s="723"/>
      <c r="C25" s="721"/>
      <c r="D25" s="721"/>
      <c r="E25" s="1262" t="s">
        <v>602</v>
      </c>
      <c r="F25" s="1263"/>
      <c r="G25" s="718"/>
      <c r="H25" s="728"/>
      <c r="I25" s="728"/>
      <c r="J25" s="722"/>
      <c r="K25" s="722"/>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1005"/>
      <c r="AL25" s="735"/>
    </row>
    <row r="26" spans="2:38" ht="14.25" customHeight="1">
      <c r="B26" s="723"/>
      <c r="C26" s="721"/>
      <c r="D26" s="721"/>
      <c r="E26" s="724" t="s">
        <v>671</v>
      </c>
      <c r="G26" s="718"/>
      <c r="H26" s="722"/>
      <c r="I26" s="722"/>
      <c r="J26" s="722"/>
      <c r="K26" s="722"/>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1005"/>
      <c r="AL26" s="735"/>
    </row>
    <row r="27" spans="2:38" ht="14.25" customHeight="1" thickBot="1">
      <c r="B27" s="723"/>
      <c r="C27" s="721"/>
      <c r="D27" s="743"/>
      <c r="E27" s="724"/>
      <c r="F27" s="744"/>
      <c r="G27" s="718"/>
      <c r="H27" s="728"/>
      <c r="I27" s="728"/>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c r="AH27" s="722"/>
      <c r="AI27" s="722"/>
      <c r="AJ27" s="722"/>
      <c r="AK27" s="1005"/>
      <c r="AL27" s="735"/>
    </row>
    <row r="28" spans="2:38" ht="14.25" customHeight="1" thickTop="1">
      <c r="B28" s="745" t="s">
        <v>489</v>
      </c>
      <c r="C28" s="746"/>
      <c r="D28" s="746"/>
      <c r="E28" s="746"/>
      <c r="F28" s="747" t="s">
        <v>490</v>
      </c>
      <c r="G28" s="748"/>
      <c r="H28" s="749"/>
      <c r="I28" s="749"/>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1009"/>
      <c r="AL28" s="751"/>
    </row>
    <row r="29" spans="2:38" ht="14.25" customHeight="1">
      <c r="B29" s="723"/>
      <c r="C29" s="716" t="s">
        <v>491</v>
      </c>
      <c r="D29" s="717"/>
      <c r="E29" s="717"/>
      <c r="F29" s="717"/>
      <c r="G29" s="718"/>
      <c r="H29" s="728"/>
      <c r="I29" s="728"/>
      <c r="J29" s="728"/>
      <c r="K29" s="728"/>
      <c r="L29" s="728"/>
      <c r="M29" s="728"/>
      <c r="N29" s="728"/>
      <c r="O29" s="728"/>
      <c r="P29" s="728"/>
      <c r="Q29" s="728"/>
      <c r="R29" s="728"/>
      <c r="S29" s="728"/>
      <c r="T29" s="728"/>
      <c r="U29" s="728"/>
      <c r="V29" s="728"/>
      <c r="W29" s="728"/>
      <c r="X29" s="728"/>
      <c r="Y29" s="728"/>
      <c r="Z29" s="728"/>
      <c r="AA29" s="728"/>
      <c r="AB29" s="728"/>
      <c r="AC29" s="728"/>
      <c r="AD29" s="728"/>
      <c r="AE29" s="728"/>
      <c r="AF29" s="728"/>
      <c r="AG29" s="728"/>
      <c r="AH29" s="728"/>
      <c r="AI29" s="728"/>
      <c r="AJ29" s="728"/>
      <c r="AK29" s="1006"/>
      <c r="AL29" s="735"/>
    </row>
    <row r="30" spans="2:38">
      <c r="B30" s="723"/>
      <c r="C30" s="721"/>
      <c r="D30" s="724" t="s">
        <v>491</v>
      </c>
      <c r="E30" s="744"/>
      <c r="F30" s="744"/>
      <c r="G30" s="737"/>
      <c r="H30" s="738"/>
      <c r="I30" s="738"/>
      <c r="J30" s="738"/>
      <c r="K30" s="738"/>
      <c r="L30" s="738"/>
      <c r="M30" s="738"/>
      <c r="N30" s="738"/>
      <c r="O30" s="738"/>
      <c r="P30" s="738"/>
      <c r="Q30" s="738"/>
      <c r="R30" s="738"/>
      <c r="S30" s="738"/>
      <c r="T30" s="738"/>
      <c r="U30" s="738"/>
      <c r="V30" s="738"/>
      <c r="W30" s="738"/>
      <c r="X30" s="738"/>
      <c r="Y30" s="738"/>
      <c r="Z30" s="738"/>
      <c r="AA30" s="738"/>
      <c r="AB30" s="738"/>
      <c r="AC30" s="738"/>
      <c r="AD30" s="738"/>
      <c r="AE30" s="738"/>
      <c r="AF30" s="738"/>
      <c r="AG30" s="738"/>
      <c r="AH30" s="738"/>
      <c r="AI30" s="738"/>
      <c r="AJ30" s="738"/>
      <c r="AK30" s="1010"/>
      <c r="AL30" s="740"/>
    </row>
    <row r="31" spans="2:38">
      <c r="B31" s="723"/>
      <c r="C31" s="721"/>
      <c r="D31" s="724"/>
      <c r="E31" s="744"/>
      <c r="F31" s="744"/>
      <c r="G31" s="737"/>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c r="AJ31" s="738"/>
      <c r="AK31" s="1010"/>
      <c r="AL31" s="740"/>
    </row>
    <row r="32" spans="2:38">
      <c r="B32" s="723"/>
      <c r="C32" s="716" t="s">
        <v>197</v>
      </c>
      <c r="D32" s="717"/>
      <c r="E32" s="717"/>
      <c r="F32" s="717"/>
      <c r="G32" s="718"/>
      <c r="H32" s="725"/>
      <c r="I32" s="725"/>
      <c r="J32" s="725"/>
      <c r="K32" s="725"/>
      <c r="L32" s="725"/>
      <c r="M32" s="725"/>
      <c r="N32" s="725"/>
      <c r="O32" s="725"/>
      <c r="P32" s="725"/>
      <c r="Q32" s="725"/>
      <c r="R32" s="725"/>
      <c r="S32" s="725"/>
      <c r="T32" s="725"/>
      <c r="U32" s="725"/>
      <c r="V32" s="725"/>
      <c r="W32" s="725"/>
      <c r="X32" s="725"/>
      <c r="Y32" s="725"/>
      <c r="Z32" s="725"/>
      <c r="AA32" s="725"/>
      <c r="AB32" s="725"/>
      <c r="AC32" s="725"/>
      <c r="AD32" s="725"/>
      <c r="AE32" s="725"/>
      <c r="AF32" s="725"/>
      <c r="AG32" s="725"/>
      <c r="AH32" s="725"/>
      <c r="AI32" s="725"/>
      <c r="AJ32" s="725"/>
      <c r="AK32" s="1011"/>
      <c r="AL32" s="735"/>
    </row>
    <row r="33" spans="2:38">
      <c r="B33" s="723"/>
      <c r="C33" s="721"/>
      <c r="D33" s="724" t="s">
        <v>603</v>
      </c>
      <c r="E33" s="744"/>
      <c r="F33" s="744"/>
      <c r="G33" s="718"/>
      <c r="H33" s="725"/>
      <c r="I33" s="725"/>
      <c r="J33" s="725"/>
      <c r="K33" s="725"/>
      <c r="L33" s="725"/>
      <c r="M33" s="725"/>
      <c r="N33" s="725"/>
      <c r="O33" s="725"/>
      <c r="P33" s="725"/>
      <c r="Q33" s="725"/>
      <c r="R33" s="725"/>
      <c r="S33" s="725"/>
      <c r="T33" s="725"/>
      <c r="U33" s="725"/>
      <c r="V33" s="725"/>
      <c r="W33" s="725"/>
      <c r="X33" s="725"/>
      <c r="Y33" s="725"/>
      <c r="Z33" s="725"/>
      <c r="AA33" s="725"/>
      <c r="AB33" s="725"/>
      <c r="AC33" s="725"/>
      <c r="AD33" s="725"/>
      <c r="AE33" s="725"/>
      <c r="AF33" s="725"/>
      <c r="AG33" s="725"/>
      <c r="AH33" s="725"/>
      <c r="AI33" s="725"/>
      <c r="AJ33" s="725"/>
      <c r="AK33" s="1011"/>
      <c r="AL33" s="735"/>
    </row>
    <row r="34" spans="2:38">
      <c r="B34" s="723"/>
      <c r="C34" s="721"/>
      <c r="D34" s="724" t="s">
        <v>492</v>
      </c>
      <c r="E34" s="744"/>
      <c r="F34" s="744"/>
      <c r="G34" s="737"/>
      <c r="H34" s="752"/>
      <c r="I34" s="752"/>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1012"/>
      <c r="AL34" s="740"/>
    </row>
    <row r="35" spans="2:38" ht="13.5" thickBot="1">
      <c r="B35" s="723"/>
      <c r="C35" s="721"/>
      <c r="D35" s="716"/>
      <c r="E35" s="717"/>
      <c r="F35" s="717"/>
      <c r="G35" s="718"/>
      <c r="H35" s="728"/>
      <c r="I35" s="728"/>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2"/>
      <c r="AG35" s="722"/>
      <c r="AH35" s="722"/>
      <c r="AI35" s="722"/>
      <c r="AJ35" s="722"/>
      <c r="AK35" s="1005"/>
      <c r="AL35" s="735"/>
    </row>
    <row r="36" spans="2:38">
      <c r="B36" s="754" t="s">
        <v>493</v>
      </c>
      <c r="C36" s="755"/>
      <c r="D36" s="755"/>
      <c r="E36" s="755"/>
      <c r="F36" s="756" t="s">
        <v>494</v>
      </c>
      <c r="G36" s="757"/>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1013"/>
      <c r="AL36" s="759"/>
    </row>
    <row r="37" spans="2:38">
      <c r="B37" s="723" t="s">
        <v>495</v>
      </c>
      <c r="F37" s="710" t="s">
        <v>496</v>
      </c>
      <c r="G37" s="711"/>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1014"/>
      <c r="AL37" s="761"/>
    </row>
    <row r="38" spans="2:38">
      <c r="B38" s="723"/>
      <c r="C38" s="724" t="s">
        <v>497</v>
      </c>
      <c r="D38" s="744"/>
      <c r="E38" s="744"/>
      <c r="F38" s="744"/>
      <c r="G38" s="737"/>
      <c r="H38" s="738"/>
      <c r="I38" s="738"/>
      <c r="J38" s="738"/>
      <c r="K38" s="738"/>
      <c r="L38" s="738"/>
      <c r="M38" s="738"/>
      <c r="N38" s="738"/>
      <c r="O38" s="738"/>
      <c r="P38" s="738"/>
      <c r="Q38" s="738"/>
      <c r="R38" s="738"/>
      <c r="S38" s="738"/>
      <c r="T38" s="738"/>
      <c r="U38" s="738"/>
      <c r="V38" s="738"/>
      <c r="W38" s="738"/>
      <c r="X38" s="738"/>
      <c r="Y38" s="738"/>
      <c r="Z38" s="738"/>
      <c r="AA38" s="738"/>
      <c r="AB38" s="738"/>
      <c r="AC38" s="738"/>
      <c r="AD38" s="738"/>
      <c r="AE38" s="738"/>
      <c r="AF38" s="738"/>
      <c r="AG38" s="738"/>
      <c r="AH38" s="738"/>
      <c r="AI38" s="738"/>
      <c r="AJ38" s="738"/>
      <c r="AK38" s="1010"/>
      <c r="AL38" s="740"/>
    </row>
    <row r="39" spans="2:38">
      <c r="B39" s="723"/>
      <c r="C39" s="716" t="s">
        <v>498</v>
      </c>
      <c r="D39" s="717"/>
      <c r="E39" s="717"/>
      <c r="F39" s="717"/>
      <c r="G39" s="718"/>
      <c r="H39" s="728"/>
      <c r="I39" s="728"/>
      <c r="J39" s="728"/>
      <c r="K39" s="728"/>
      <c r="L39" s="728"/>
      <c r="M39" s="728"/>
      <c r="N39" s="728"/>
      <c r="O39" s="728"/>
      <c r="P39" s="728"/>
      <c r="Q39" s="728"/>
      <c r="R39" s="728"/>
      <c r="S39" s="728"/>
      <c r="T39" s="728"/>
      <c r="U39" s="728"/>
      <c r="V39" s="728"/>
      <c r="W39" s="728"/>
      <c r="X39" s="728"/>
      <c r="Y39" s="728"/>
      <c r="Z39" s="728"/>
      <c r="AA39" s="728"/>
      <c r="AB39" s="728"/>
      <c r="AC39" s="728"/>
      <c r="AD39" s="728"/>
      <c r="AE39" s="728"/>
      <c r="AF39" s="728"/>
      <c r="AG39" s="728"/>
      <c r="AH39" s="728"/>
      <c r="AI39" s="728"/>
      <c r="AJ39" s="728"/>
      <c r="AK39" s="1006"/>
      <c r="AL39" s="735"/>
    </row>
    <row r="40" spans="2:38" ht="13.5">
      <c r="B40" s="762" t="s">
        <v>499</v>
      </c>
      <c r="C40" s="744"/>
      <c r="D40" s="744"/>
      <c r="E40" s="744"/>
      <c r="F40" s="763" t="s">
        <v>500</v>
      </c>
      <c r="G40" s="737"/>
      <c r="H40" s="738"/>
      <c r="I40" s="738"/>
      <c r="J40" s="738"/>
      <c r="K40" s="738"/>
      <c r="L40" s="738"/>
      <c r="M40" s="738"/>
      <c r="N40" s="738"/>
      <c r="O40" s="738"/>
      <c r="P40" s="738"/>
      <c r="Q40" s="738"/>
      <c r="R40" s="738"/>
      <c r="S40" s="738"/>
      <c r="T40" s="738"/>
      <c r="U40" s="738"/>
      <c r="V40" s="738"/>
      <c r="W40" s="738"/>
      <c r="X40" s="738"/>
      <c r="Y40" s="738"/>
      <c r="Z40" s="738"/>
      <c r="AA40" s="738"/>
      <c r="AB40" s="738"/>
      <c r="AC40" s="738"/>
      <c r="AD40" s="738"/>
      <c r="AE40" s="738"/>
      <c r="AF40" s="738"/>
      <c r="AG40" s="738"/>
      <c r="AH40" s="738"/>
      <c r="AI40" s="738"/>
      <c r="AJ40" s="738"/>
      <c r="AK40" s="1010"/>
      <c r="AL40" s="740"/>
    </row>
    <row r="41" spans="2:38">
      <c r="B41" s="764" t="s">
        <v>80</v>
      </c>
      <c r="C41" s="765"/>
      <c r="D41" s="765"/>
      <c r="E41" s="765"/>
      <c r="F41" s="766" t="s">
        <v>501</v>
      </c>
      <c r="G41" s="767"/>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1015"/>
      <c r="AL41" s="769"/>
    </row>
    <row r="42" spans="2:38" ht="14" thickBot="1">
      <c r="B42" s="770" t="s">
        <v>502</v>
      </c>
      <c r="C42" s="771"/>
      <c r="D42" s="771"/>
      <c r="E42" s="771"/>
      <c r="F42" s="772" t="s">
        <v>503</v>
      </c>
      <c r="G42" s="773"/>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1016"/>
      <c r="AL42" s="775"/>
    </row>
    <row r="43" spans="2:38" ht="13.5" thickTop="1">
      <c r="B43" s="776" t="s">
        <v>504</v>
      </c>
      <c r="C43" s="777"/>
      <c r="D43" s="777"/>
      <c r="E43" s="777"/>
      <c r="F43" s="777"/>
      <c r="G43" s="778"/>
      <c r="H43" s="779"/>
      <c r="I43" s="779"/>
      <c r="J43" s="779"/>
      <c r="K43" s="779"/>
      <c r="L43" s="779"/>
      <c r="M43" s="779"/>
      <c r="N43" s="779"/>
      <c r="O43" s="779"/>
      <c r="P43" s="779"/>
      <c r="Q43" s="779"/>
      <c r="R43" s="779"/>
      <c r="S43" s="779"/>
      <c r="T43" s="779"/>
      <c r="U43" s="779"/>
      <c r="V43" s="779"/>
      <c r="W43" s="779"/>
      <c r="X43" s="779"/>
      <c r="Y43" s="779"/>
      <c r="Z43" s="779"/>
      <c r="AA43" s="779"/>
      <c r="AB43" s="779"/>
      <c r="AC43" s="779"/>
      <c r="AD43" s="779"/>
      <c r="AE43" s="779"/>
      <c r="AF43" s="779"/>
      <c r="AG43" s="779"/>
      <c r="AH43" s="779"/>
      <c r="AI43" s="779"/>
      <c r="AJ43" s="779"/>
      <c r="AK43" s="1017"/>
      <c r="AL43" s="780"/>
    </row>
    <row r="44" spans="2:38">
      <c r="B44" s="762" t="s">
        <v>505</v>
      </c>
      <c r="C44" s="744"/>
      <c r="D44" s="744"/>
      <c r="E44" s="744"/>
      <c r="F44" s="744"/>
      <c r="G44" s="737"/>
      <c r="H44" s="752"/>
      <c r="I44" s="752"/>
      <c r="J44" s="752"/>
      <c r="K44" s="752"/>
      <c r="L44" s="752"/>
      <c r="M44" s="752"/>
      <c r="N44" s="752"/>
      <c r="O44" s="752"/>
      <c r="P44" s="752"/>
      <c r="Q44" s="752"/>
      <c r="R44" s="752"/>
      <c r="S44" s="752"/>
      <c r="T44" s="752"/>
      <c r="U44" s="752"/>
      <c r="V44" s="752"/>
      <c r="W44" s="752"/>
      <c r="X44" s="752"/>
      <c r="Y44" s="752"/>
      <c r="Z44" s="752"/>
      <c r="AA44" s="752"/>
      <c r="AB44" s="752"/>
      <c r="AC44" s="752"/>
      <c r="AD44" s="752"/>
      <c r="AE44" s="752"/>
      <c r="AF44" s="752"/>
      <c r="AG44" s="752"/>
      <c r="AH44" s="752"/>
      <c r="AI44" s="752"/>
      <c r="AJ44" s="752"/>
      <c r="AK44" s="1018"/>
      <c r="AL44" s="781"/>
    </row>
    <row r="45" spans="2:38">
      <c r="B45" s="762" t="s">
        <v>506</v>
      </c>
      <c r="C45" s="744"/>
      <c r="D45" s="763"/>
      <c r="E45" s="763"/>
      <c r="F45" s="763"/>
      <c r="G45" s="782"/>
      <c r="H45" s="738"/>
      <c r="I45" s="738"/>
      <c r="J45" s="738"/>
      <c r="K45" s="738"/>
      <c r="L45" s="738"/>
      <c r="M45" s="738"/>
      <c r="N45" s="738"/>
      <c r="O45" s="738"/>
      <c r="P45" s="738"/>
      <c r="Q45" s="738"/>
      <c r="R45" s="738"/>
      <c r="S45" s="738"/>
      <c r="T45" s="738"/>
      <c r="U45" s="738"/>
      <c r="V45" s="738"/>
      <c r="W45" s="738"/>
      <c r="X45" s="738"/>
      <c r="Y45" s="738"/>
      <c r="Z45" s="738"/>
      <c r="AA45" s="738"/>
      <c r="AB45" s="738"/>
      <c r="AC45" s="738"/>
      <c r="AD45" s="738"/>
      <c r="AE45" s="738"/>
      <c r="AF45" s="738"/>
      <c r="AG45" s="738"/>
      <c r="AH45" s="738"/>
      <c r="AI45" s="738"/>
      <c r="AJ45" s="738"/>
      <c r="AK45" s="1010"/>
      <c r="AL45" s="740"/>
    </row>
    <row r="46" spans="2:38" ht="13.5" thickBot="1">
      <c r="B46" s="783" t="s">
        <v>507</v>
      </c>
      <c r="C46" s="784"/>
      <c r="D46" s="784"/>
      <c r="E46" s="784"/>
      <c r="F46" s="784"/>
      <c r="G46" s="785"/>
      <c r="H46" s="786"/>
      <c r="I46" s="786"/>
      <c r="J46" s="786"/>
      <c r="K46" s="786"/>
      <c r="L46" s="786"/>
      <c r="M46" s="786"/>
      <c r="N46" s="786"/>
      <c r="O46" s="786"/>
      <c r="P46" s="786"/>
      <c r="Q46" s="786"/>
      <c r="R46" s="786"/>
      <c r="S46" s="786"/>
      <c r="T46" s="786"/>
      <c r="U46" s="786"/>
      <c r="V46" s="786"/>
      <c r="W46" s="786"/>
      <c r="X46" s="786"/>
      <c r="Y46" s="786"/>
      <c r="Z46" s="786"/>
      <c r="AA46" s="786"/>
      <c r="AB46" s="786"/>
      <c r="AC46" s="786"/>
      <c r="AD46" s="786"/>
      <c r="AE46" s="786"/>
      <c r="AF46" s="786"/>
      <c r="AG46" s="786"/>
      <c r="AH46" s="786"/>
      <c r="AI46" s="786"/>
      <c r="AJ46" s="786"/>
      <c r="AK46" s="1019"/>
      <c r="AL46" s="787"/>
    </row>
    <row r="47" spans="2:38" ht="13.5" thickBot="1">
      <c r="B47" s="788"/>
      <c r="C47" s="788"/>
      <c r="D47" s="788"/>
      <c r="E47" s="788"/>
      <c r="F47" s="788"/>
      <c r="G47" s="789"/>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0"/>
      <c r="AH47" s="790"/>
      <c r="AI47" s="790"/>
      <c r="AJ47" s="790"/>
      <c r="AK47" s="790"/>
      <c r="AL47" s="790"/>
    </row>
    <row r="48" spans="2:38">
      <c r="B48" s="709" t="s">
        <v>508</v>
      </c>
      <c r="G48" s="711"/>
      <c r="H48" s="760"/>
      <c r="I48" s="760"/>
      <c r="J48" s="791"/>
      <c r="K48" s="791"/>
      <c r="L48" s="791"/>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1020"/>
      <c r="AL48" s="761"/>
    </row>
    <row r="49" spans="2:38">
      <c r="B49" s="709" t="s">
        <v>509</v>
      </c>
      <c r="C49" s="792"/>
      <c r="G49" s="711"/>
      <c r="H49" s="760"/>
      <c r="I49" s="760"/>
      <c r="J49" s="791"/>
      <c r="K49" s="791"/>
      <c r="L49" s="791"/>
      <c r="M49" s="791"/>
      <c r="N49" s="791"/>
      <c r="O49" s="791"/>
      <c r="P49" s="791"/>
      <c r="Q49" s="791"/>
      <c r="R49" s="791"/>
      <c r="S49" s="791"/>
      <c r="T49" s="791"/>
      <c r="U49" s="791"/>
      <c r="V49" s="791"/>
      <c r="W49" s="791"/>
      <c r="X49" s="791"/>
      <c r="Y49" s="791"/>
      <c r="Z49" s="791"/>
      <c r="AA49" s="791"/>
      <c r="AB49" s="791"/>
      <c r="AC49" s="791"/>
      <c r="AD49" s="791"/>
      <c r="AE49" s="791"/>
      <c r="AF49" s="791"/>
      <c r="AG49" s="791"/>
      <c r="AH49" s="791"/>
      <c r="AI49" s="791"/>
      <c r="AJ49" s="791"/>
      <c r="AK49" s="1021"/>
      <c r="AL49" s="761"/>
    </row>
    <row r="50" spans="2:38">
      <c r="B50" s="709"/>
      <c r="C50" s="716" t="s">
        <v>510</v>
      </c>
      <c r="D50" s="717"/>
      <c r="E50" s="717"/>
      <c r="F50" s="717"/>
      <c r="G50" s="718"/>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725"/>
      <c r="AI50" s="725"/>
      <c r="AJ50" s="725"/>
      <c r="AK50" s="1004"/>
      <c r="AL50" s="735"/>
    </row>
    <row r="51" spans="2:38">
      <c r="B51" s="723"/>
      <c r="C51" s="724" t="s">
        <v>511</v>
      </c>
      <c r="D51" s="744"/>
      <c r="E51" s="744"/>
      <c r="F51" s="744"/>
      <c r="G51" s="737"/>
      <c r="H51" s="738"/>
      <c r="I51" s="738"/>
      <c r="J51" s="738"/>
      <c r="K51" s="738"/>
      <c r="L51" s="738"/>
      <c r="M51" s="738"/>
      <c r="N51" s="738"/>
      <c r="O51" s="738"/>
      <c r="P51" s="738"/>
      <c r="Q51" s="738"/>
      <c r="R51" s="738"/>
      <c r="S51" s="738"/>
      <c r="T51" s="738"/>
      <c r="U51" s="738"/>
      <c r="V51" s="738"/>
      <c r="W51" s="738"/>
      <c r="X51" s="738"/>
      <c r="Y51" s="738"/>
      <c r="Z51" s="738"/>
      <c r="AA51" s="738"/>
      <c r="AB51" s="738"/>
      <c r="AC51" s="738"/>
      <c r="AD51" s="738"/>
      <c r="AE51" s="738"/>
      <c r="AF51" s="738"/>
      <c r="AG51" s="738"/>
      <c r="AH51" s="738"/>
      <c r="AI51" s="738"/>
      <c r="AJ51" s="738"/>
      <c r="AK51" s="1008"/>
      <c r="AL51" s="740"/>
    </row>
    <row r="52" spans="2:38">
      <c r="B52" s="723"/>
      <c r="C52" s="716" t="s">
        <v>512</v>
      </c>
      <c r="D52" s="744"/>
      <c r="E52" s="744"/>
      <c r="F52" s="744"/>
      <c r="G52" s="737"/>
      <c r="H52" s="738"/>
      <c r="I52" s="738"/>
      <c r="J52" s="738"/>
      <c r="K52" s="738"/>
      <c r="L52" s="738"/>
      <c r="M52" s="738"/>
      <c r="N52" s="738"/>
      <c r="O52" s="738"/>
      <c r="P52" s="738"/>
      <c r="Q52" s="738"/>
      <c r="R52" s="738"/>
      <c r="S52" s="738"/>
      <c r="T52" s="738"/>
      <c r="U52" s="738"/>
      <c r="V52" s="738"/>
      <c r="W52" s="738"/>
      <c r="X52" s="738"/>
      <c r="Y52" s="738"/>
      <c r="Z52" s="738"/>
      <c r="AA52" s="738"/>
      <c r="AB52" s="738"/>
      <c r="AC52" s="738"/>
      <c r="AD52" s="738"/>
      <c r="AE52" s="738"/>
      <c r="AF52" s="738"/>
      <c r="AG52" s="738"/>
      <c r="AH52" s="738"/>
      <c r="AI52" s="738"/>
      <c r="AJ52" s="738"/>
      <c r="AK52" s="1008"/>
      <c r="AL52" s="740"/>
    </row>
    <row r="53" spans="2:38">
      <c r="B53" s="723"/>
      <c r="C53" s="793"/>
      <c r="D53" s="716" t="s">
        <v>672</v>
      </c>
      <c r="E53" s="717"/>
      <c r="F53" s="717"/>
      <c r="G53" s="718"/>
      <c r="H53" s="728"/>
      <c r="I53" s="728"/>
      <c r="J53" s="728"/>
      <c r="K53" s="728"/>
      <c r="L53" s="728"/>
      <c r="M53" s="728"/>
      <c r="N53" s="728"/>
      <c r="O53" s="728"/>
      <c r="P53" s="728"/>
      <c r="Q53" s="728"/>
      <c r="R53" s="728"/>
      <c r="S53" s="728"/>
      <c r="T53" s="728"/>
      <c r="U53" s="728"/>
      <c r="V53" s="728"/>
      <c r="W53" s="728"/>
      <c r="X53" s="728"/>
      <c r="Y53" s="728"/>
      <c r="Z53" s="728"/>
      <c r="AA53" s="728"/>
      <c r="AB53" s="728"/>
      <c r="AC53" s="728"/>
      <c r="AD53" s="728"/>
      <c r="AE53" s="728"/>
      <c r="AF53" s="728"/>
      <c r="AG53" s="728"/>
      <c r="AH53" s="728"/>
      <c r="AI53" s="728"/>
      <c r="AJ53" s="728"/>
      <c r="AK53" s="1005"/>
      <c r="AL53" s="735"/>
    </row>
    <row r="54" spans="2:38">
      <c r="B54" s="723"/>
      <c r="C54" s="793"/>
      <c r="D54" s="716" t="s">
        <v>673</v>
      </c>
      <c r="E54" s="717"/>
      <c r="F54" s="717"/>
      <c r="G54" s="718"/>
      <c r="H54" s="728"/>
      <c r="I54" s="728"/>
      <c r="J54" s="728"/>
      <c r="K54" s="728"/>
      <c r="L54" s="728"/>
      <c r="M54" s="728"/>
      <c r="N54" s="728"/>
      <c r="O54" s="728"/>
      <c r="P54" s="728"/>
      <c r="Q54" s="728"/>
      <c r="R54" s="728"/>
      <c r="S54" s="728"/>
      <c r="T54" s="728"/>
      <c r="U54" s="728"/>
      <c r="V54" s="728"/>
      <c r="W54" s="728"/>
      <c r="X54" s="728"/>
      <c r="Y54" s="728"/>
      <c r="Z54" s="728"/>
      <c r="AA54" s="728"/>
      <c r="AB54" s="728"/>
      <c r="AC54" s="728"/>
      <c r="AD54" s="728"/>
      <c r="AE54" s="728"/>
      <c r="AF54" s="728"/>
      <c r="AG54" s="728"/>
      <c r="AH54" s="728"/>
      <c r="AI54" s="728"/>
      <c r="AJ54" s="728"/>
      <c r="AK54" s="1005"/>
      <c r="AL54" s="735"/>
    </row>
    <row r="55" spans="2:38">
      <c r="B55" s="723"/>
      <c r="C55" s="721"/>
      <c r="D55" s="724"/>
      <c r="E55" s="717"/>
      <c r="F55" s="717"/>
      <c r="G55" s="71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c r="AJ55" s="728"/>
      <c r="AK55" s="1005"/>
      <c r="AL55" s="735"/>
    </row>
    <row r="56" spans="2:38">
      <c r="B56" s="723"/>
      <c r="C56" s="724" t="s">
        <v>513</v>
      </c>
      <c r="D56" s="717"/>
      <c r="E56" s="717"/>
      <c r="F56" s="717"/>
      <c r="G56" s="718"/>
      <c r="H56" s="728"/>
      <c r="I56" s="728"/>
      <c r="J56" s="728"/>
      <c r="K56" s="728"/>
      <c r="L56" s="728"/>
      <c r="M56" s="728"/>
      <c r="N56" s="728"/>
      <c r="O56" s="728"/>
      <c r="P56" s="728"/>
      <c r="Q56" s="728"/>
      <c r="R56" s="728"/>
      <c r="S56" s="728"/>
      <c r="T56" s="728"/>
      <c r="U56" s="728"/>
      <c r="V56" s="728"/>
      <c r="W56" s="728"/>
      <c r="X56" s="728"/>
      <c r="Y56" s="728"/>
      <c r="Z56" s="728"/>
      <c r="AA56" s="728"/>
      <c r="AB56" s="728"/>
      <c r="AC56" s="728"/>
      <c r="AD56" s="728"/>
      <c r="AE56" s="728"/>
      <c r="AF56" s="728"/>
      <c r="AG56" s="728"/>
      <c r="AH56" s="728"/>
      <c r="AI56" s="728"/>
      <c r="AJ56" s="728"/>
      <c r="AK56" s="1005"/>
      <c r="AL56" s="735"/>
    </row>
    <row r="57" spans="2:38">
      <c r="B57" s="723"/>
      <c r="C57" s="716" t="s">
        <v>506</v>
      </c>
      <c r="D57" s="717"/>
      <c r="E57" s="717"/>
      <c r="F57" s="717"/>
      <c r="G57" s="718"/>
      <c r="H57" s="728"/>
      <c r="I57" s="728"/>
      <c r="J57" s="728"/>
      <c r="K57" s="728"/>
      <c r="L57" s="728"/>
      <c r="M57" s="728"/>
      <c r="N57" s="728"/>
      <c r="O57" s="728"/>
      <c r="P57" s="728"/>
      <c r="Q57" s="728"/>
      <c r="R57" s="728"/>
      <c r="S57" s="728"/>
      <c r="T57" s="728"/>
      <c r="U57" s="728"/>
      <c r="V57" s="728"/>
      <c r="W57" s="728"/>
      <c r="X57" s="728"/>
      <c r="Y57" s="728"/>
      <c r="Z57" s="728"/>
      <c r="AA57" s="728"/>
      <c r="AB57" s="728"/>
      <c r="AC57" s="728"/>
      <c r="AD57" s="728"/>
      <c r="AE57" s="728"/>
      <c r="AF57" s="728"/>
      <c r="AG57" s="728"/>
      <c r="AH57" s="728"/>
      <c r="AI57" s="728"/>
      <c r="AJ57" s="728"/>
      <c r="AK57" s="1005"/>
      <c r="AL57" s="735"/>
    </row>
    <row r="58" spans="2:38">
      <c r="B58" s="723"/>
      <c r="C58" s="716" t="s">
        <v>514</v>
      </c>
      <c r="D58" s="717"/>
      <c r="E58" s="717"/>
      <c r="F58" s="717"/>
      <c r="G58" s="718"/>
      <c r="H58" s="728"/>
      <c r="I58" s="728"/>
      <c r="J58" s="728"/>
      <c r="K58" s="728"/>
      <c r="L58" s="728"/>
      <c r="M58" s="728"/>
      <c r="N58" s="728"/>
      <c r="O58" s="728"/>
      <c r="P58" s="728"/>
      <c r="Q58" s="728"/>
      <c r="R58" s="728"/>
      <c r="S58" s="728"/>
      <c r="T58" s="728"/>
      <c r="U58" s="728"/>
      <c r="V58" s="728"/>
      <c r="W58" s="728"/>
      <c r="X58" s="728"/>
      <c r="Y58" s="728"/>
      <c r="Z58" s="728"/>
      <c r="AA58" s="728"/>
      <c r="AB58" s="728"/>
      <c r="AC58" s="728"/>
      <c r="AD58" s="728"/>
      <c r="AE58" s="728"/>
      <c r="AF58" s="728"/>
      <c r="AG58" s="728"/>
      <c r="AH58" s="728"/>
      <c r="AI58" s="728"/>
      <c r="AJ58" s="728"/>
      <c r="AK58" s="1005"/>
      <c r="AL58" s="735"/>
    </row>
    <row r="59" spans="2:38">
      <c r="B59" s="723"/>
      <c r="C59" s="721"/>
      <c r="D59" s="741" t="s">
        <v>515</v>
      </c>
      <c r="E59" s="717"/>
      <c r="F59" s="717"/>
      <c r="G59" s="718"/>
      <c r="H59" s="728"/>
      <c r="I59" s="728"/>
      <c r="J59" s="728"/>
      <c r="K59" s="728"/>
      <c r="L59" s="728"/>
      <c r="M59" s="728"/>
      <c r="N59" s="728"/>
      <c r="O59" s="728"/>
      <c r="P59" s="728"/>
      <c r="Q59" s="728"/>
      <c r="R59" s="728"/>
      <c r="S59" s="728"/>
      <c r="T59" s="728"/>
      <c r="U59" s="728"/>
      <c r="V59" s="728"/>
      <c r="W59" s="728"/>
      <c r="X59" s="728"/>
      <c r="Y59" s="728"/>
      <c r="Z59" s="728"/>
      <c r="AA59" s="728"/>
      <c r="AB59" s="728"/>
      <c r="AC59" s="728"/>
      <c r="AD59" s="728"/>
      <c r="AE59" s="728"/>
      <c r="AF59" s="728"/>
      <c r="AG59" s="728"/>
      <c r="AH59" s="728"/>
      <c r="AI59" s="728"/>
      <c r="AJ59" s="728"/>
      <c r="AK59" s="1005"/>
      <c r="AL59" s="735"/>
    </row>
    <row r="60" spans="2:38">
      <c r="B60" s="723"/>
      <c r="C60" s="721"/>
      <c r="D60" s="794" t="s">
        <v>516</v>
      </c>
      <c r="E60" s="717"/>
      <c r="F60" s="717"/>
      <c r="G60" s="718"/>
      <c r="H60" s="728"/>
      <c r="I60" s="728"/>
      <c r="J60" s="728"/>
      <c r="K60" s="728"/>
      <c r="L60" s="728"/>
      <c r="M60" s="728"/>
      <c r="N60" s="728"/>
      <c r="O60" s="728"/>
      <c r="P60" s="728"/>
      <c r="Q60" s="728"/>
      <c r="R60" s="728"/>
      <c r="S60" s="728"/>
      <c r="T60" s="728"/>
      <c r="U60" s="728"/>
      <c r="V60" s="728"/>
      <c r="W60" s="728"/>
      <c r="X60" s="728"/>
      <c r="Y60" s="728"/>
      <c r="Z60" s="728"/>
      <c r="AA60" s="728"/>
      <c r="AB60" s="728"/>
      <c r="AC60" s="728"/>
      <c r="AD60" s="728"/>
      <c r="AE60" s="728"/>
      <c r="AF60" s="728"/>
      <c r="AG60" s="728"/>
      <c r="AH60" s="728"/>
      <c r="AI60" s="728"/>
      <c r="AJ60" s="728"/>
      <c r="AK60" s="1005"/>
      <c r="AL60" s="735"/>
    </row>
    <row r="61" spans="2:38">
      <c r="B61" s="723"/>
      <c r="C61" s="716" t="s">
        <v>15</v>
      </c>
      <c r="D61" s="717"/>
      <c r="E61" s="717"/>
      <c r="F61" s="717"/>
      <c r="G61" s="718"/>
      <c r="H61" s="728"/>
      <c r="I61" s="728"/>
      <c r="J61" s="728"/>
      <c r="K61" s="728"/>
      <c r="L61" s="728"/>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c r="AJ61" s="728"/>
      <c r="AK61" s="1005"/>
      <c r="AL61" s="735"/>
    </row>
    <row r="62" spans="2:38" ht="13.5" thickBot="1">
      <c r="B62" s="723"/>
      <c r="C62" s="721"/>
      <c r="D62" s="716"/>
      <c r="E62" s="717"/>
      <c r="F62" s="717"/>
      <c r="G62" s="718"/>
      <c r="H62" s="728"/>
      <c r="I62" s="728"/>
      <c r="J62" s="728"/>
      <c r="K62" s="728"/>
      <c r="L62" s="728"/>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c r="AJ62" s="728"/>
      <c r="AK62" s="1005"/>
      <c r="AL62" s="735"/>
    </row>
    <row r="63" spans="2:38">
      <c r="B63" s="729" t="s">
        <v>386</v>
      </c>
      <c r="C63" s="731"/>
      <c r="D63" s="731"/>
      <c r="E63" s="731"/>
      <c r="F63" s="731"/>
      <c r="G63" s="732"/>
      <c r="H63" s="733"/>
      <c r="I63" s="733"/>
      <c r="J63" s="795"/>
      <c r="K63" s="795"/>
      <c r="L63" s="795"/>
      <c r="M63" s="795"/>
      <c r="N63" s="795"/>
      <c r="O63" s="795"/>
      <c r="P63" s="795"/>
      <c r="Q63" s="795"/>
      <c r="R63" s="795"/>
      <c r="S63" s="795"/>
      <c r="T63" s="795"/>
      <c r="U63" s="795"/>
      <c r="V63" s="795"/>
      <c r="W63" s="795"/>
      <c r="X63" s="795"/>
      <c r="Y63" s="795"/>
      <c r="Z63" s="795"/>
      <c r="AA63" s="795"/>
      <c r="AB63" s="795"/>
      <c r="AC63" s="795"/>
      <c r="AD63" s="795"/>
      <c r="AE63" s="795"/>
      <c r="AF63" s="795"/>
      <c r="AG63" s="795"/>
      <c r="AH63" s="795"/>
      <c r="AI63" s="795"/>
      <c r="AJ63" s="795"/>
      <c r="AK63" s="1020"/>
      <c r="AL63" s="796"/>
    </row>
    <row r="64" spans="2:38">
      <c r="B64" s="723"/>
      <c r="C64" s="724" t="s">
        <v>517</v>
      </c>
      <c r="D64" s="744"/>
      <c r="E64" s="744"/>
      <c r="F64" s="744"/>
      <c r="G64" s="737"/>
      <c r="H64" s="738"/>
      <c r="I64" s="738"/>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1008"/>
      <c r="AL64" s="740"/>
    </row>
    <row r="65" spans="2:38">
      <c r="B65" s="723"/>
      <c r="C65" s="716" t="s">
        <v>518</v>
      </c>
      <c r="D65" s="744"/>
      <c r="E65" s="744"/>
      <c r="F65" s="744"/>
      <c r="G65" s="737"/>
      <c r="H65" s="738"/>
      <c r="I65" s="738"/>
      <c r="J65" s="738"/>
      <c r="K65" s="738"/>
      <c r="L65" s="738"/>
      <c r="M65" s="738"/>
      <c r="N65" s="738"/>
      <c r="O65" s="738"/>
      <c r="P65" s="738"/>
      <c r="Q65" s="738"/>
      <c r="R65" s="738"/>
      <c r="S65" s="738"/>
      <c r="T65" s="738"/>
      <c r="U65" s="738"/>
      <c r="V65" s="738"/>
      <c r="W65" s="738"/>
      <c r="X65" s="738"/>
      <c r="Y65" s="738"/>
      <c r="Z65" s="738"/>
      <c r="AA65" s="738"/>
      <c r="AB65" s="738"/>
      <c r="AC65" s="738"/>
      <c r="AD65" s="738"/>
      <c r="AE65" s="738"/>
      <c r="AF65" s="738"/>
      <c r="AG65" s="738"/>
      <c r="AH65" s="738"/>
      <c r="AI65" s="738"/>
      <c r="AJ65" s="738"/>
      <c r="AK65" s="1008"/>
      <c r="AL65" s="740"/>
    </row>
    <row r="66" spans="2:38">
      <c r="B66" s="723"/>
      <c r="C66" s="721"/>
      <c r="D66" s="724" t="s">
        <v>675</v>
      </c>
      <c r="E66" s="744"/>
      <c r="F66" s="744"/>
      <c r="G66" s="737"/>
      <c r="H66" s="738"/>
      <c r="I66" s="738"/>
      <c r="J66" s="739"/>
      <c r="K66" s="739"/>
      <c r="L66" s="739"/>
      <c r="M66" s="739"/>
      <c r="N66" s="739"/>
      <c r="O66" s="739"/>
      <c r="P66" s="739"/>
      <c r="Q66" s="739"/>
      <c r="R66" s="739"/>
      <c r="S66" s="739"/>
      <c r="T66" s="739"/>
      <c r="U66" s="739"/>
      <c r="V66" s="739"/>
      <c r="W66" s="739"/>
      <c r="X66" s="739"/>
      <c r="Y66" s="739"/>
      <c r="Z66" s="739"/>
      <c r="AA66" s="739"/>
      <c r="AB66" s="739"/>
      <c r="AC66" s="739"/>
      <c r="AD66" s="739"/>
      <c r="AE66" s="739"/>
      <c r="AF66" s="739"/>
      <c r="AG66" s="739"/>
      <c r="AH66" s="739"/>
      <c r="AI66" s="739"/>
      <c r="AJ66" s="739"/>
      <c r="AK66" s="1008"/>
      <c r="AL66" s="740"/>
    </row>
    <row r="67" spans="2:38">
      <c r="B67" s="723"/>
      <c r="C67" s="721"/>
      <c r="D67" s="724" t="s">
        <v>674</v>
      </c>
      <c r="E67" s="744"/>
      <c r="F67" s="744"/>
      <c r="G67" s="737"/>
      <c r="H67" s="738"/>
      <c r="I67" s="738"/>
      <c r="J67" s="738"/>
      <c r="K67" s="738"/>
      <c r="L67" s="738"/>
      <c r="M67" s="738"/>
      <c r="N67" s="738"/>
      <c r="O67" s="738"/>
      <c r="P67" s="738"/>
      <c r="Q67" s="738"/>
      <c r="R67" s="738"/>
      <c r="S67" s="738"/>
      <c r="T67" s="738"/>
      <c r="U67" s="738"/>
      <c r="V67" s="738"/>
      <c r="W67" s="738"/>
      <c r="X67" s="738"/>
      <c r="Y67" s="738"/>
      <c r="Z67" s="738"/>
      <c r="AA67" s="738"/>
      <c r="AB67" s="738"/>
      <c r="AC67" s="738"/>
      <c r="AD67" s="738"/>
      <c r="AE67" s="738"/>
      <c r="AF67" s="738"/>
      <c r="AG67" s="738"/>
      <c r="AH67" s="738"/>
      <c r="AI67" s="738"/>
      <c r="AJ67" s="738"/>
      <c r="AK67" s="1008"/>
      <c r="AL67" s="740"/>
    </row>
    <row r="68" spans="2:38">
      <c r="B68" s="723"/>
      <c r="C68" s="724" t="s">
        <v>676</v>
      </c>
      <c r="D68" s="744"/>
      <c r="E68" s="744"/>
      <c r="F68" s="744"/>
      <c r="G68" s="737"/>
      <c r="H68" s="738"/>
      <c r="I68" s="738"/>
      <c r="J68" s="738"/>
      <c r="K68" s="738"/>
      <c r="L68" s="738"/>
      <c r="M68" s="738"/>
      <c r="N68" s="738"/>
      <c r="O68" s="738"/>
      <c r="P68" s="738"/>
      <c r="Q68" s="738"/>
      <c r="R68" s="738"/>
      <c r="S68" s="738"/>
      <c r="T68" s="738"/>
      <c r="U68" s="738"/>
      <c r="V68" s="738"/>
      <c r="W68" s="738"/>
      <c r="X68" s="738"/>
      <c r="Y68" s="738"/>
      <c r="Z68" s="738"/>
      <c r="AA68" s="738"/>
      <c r="AB68" s="738"/>
      <c r="AC68" s="738"/>
      <c r="AD68" s="738"/>
      <c r="AE68" s="738"/>
      <c r="AF68" s="738"/>
      <c r="AG68" s="738"/>
      <c r="AH68" s="738"/>
      <c r="AI68" s="738"/>
      <c r="AJ68" s="738"/>
      <c r="AK68" s="1008"/>
      <c r="AL68" s="740"/>
    </row>
    <row r="69" spans="2:38">
      <c r="B69" s="723"/>
      <c r="C69" s="724" t="s">
        <v>519</v>
      </c>
      <c r="D69" s="744"/>
      <c r="E69" s="744"/>
      <c r="F69" s="744"/>
      <c r="G69" s="737"/>
      <c r="H69" s="738"/>
      <c r="I69" s="738"/>
      <c r="J69" s="738"/>
      <c r="K69" s="738"/>
      <c r="L69" s="738"/>
      <c r="M69" s="738"/>
      <c r="N69" s="738"/>
      <c r="O69" s="738"/>
      <c r="P69" s="738"/>
      <c r="Q69" s="738"/>
      <c r="R69" s="738"/>
      <c r="S69" s="738"/>
      <c r="T69" s="738"/>
      <c r="U69" s="738"/>
      <c r="V69" s="738"/>
      <c r="W69" s="738"/>
      <c r="X69" s="738"/>
      <c r="Y69" s="738"/>
      <c r="Z69" s="738"/>
      <c r="AA69" s="738"/>
      <c r="AB69" s="738"/>
      <c r="AC69" s="738"/>
      <c r="AD69" s="738"/>
      <c r="AE69" s="738"/>
      <c r="AF69" s="738"/>
      <c r="AG69" s="738"/>
      <c r="AH69" s="738"/>
      <c r="AI69" s="738"/>
      <c r="AJ69" s="738"/>
      <c r="AK69" s="1008"/>
      <c r="AL69" s="740"/>
    </row>
    <row r="70" spans="2:38">
      <c r="B70" s="723"/>
      <c r="C70" s="721" t="s">
        <v>15</v>
      </c>
      <c r="G70" s="711"/>
      <c r="H70" s="760"/>
      <c r="I70" s="760"/>
      <c r="J70" s="760"/>
      <c r="K70" s="760"/>
      <c r="L70" s="760"/>
      <c r="M70" s="760"/>
      <c r="N70" s="760"/>
      <c r="O70" s="760"/>
      <c r="P70" s="760"/>
      <c r="Q70" s="760"/>
      <c r="R70" s="760"/>
      <c r="S70" s="760"/>
      <c r="T70" s="760"/>
      <c r="U70" s="760"/>
      <c r="V70" s="760"/>
      <c r="W70" s="760"/>
      <c r="X70" s="760"/>
      <c r="Y70" s="760"/>
      <c r="Z70" s="760"/>
      <c r="AA70" s="760"/>
      <c r="AB70" s="760"/>
      <c r="AC70" s="760"/>
      <c r="AD70" s="760"/>
      <c r="AE70" s="760"/>
      <c r="AF70" s="760"/>
      <c r="AG70" s="760"/>
      <c r="AH70" s="760"/>
      <c r="AI70" s="760"/>
      <c r="AJ70" s="760"/>
      <c r="AK70" s="1021"/>
      <c r="AL70" s="740"/>
    </row>
    <row r="71" spans="2:38" ht="13.5" thickBot="1">
      <c r="B71" s="797"/>
      <c r="C71" s="798"/>
      <c r="D71" s="799"/>
      <c r="E71" s="784"/>
      <c r="F71" s="784"/>
      <c r="G71" s="785"/>
      <c r="H71" s="800"/>
      <c r="I71" s="800"/>
      <c r="J71" s="800"/>
      <c r="K71" s="800"/>
      <c r="L71" s="800"/>
      <c r="M71" s="800"/>
      <c r="N71" s="800"/>
      <c r="O71" s="800"/>
      <c r="P71" s="800"/>
      <c r="Q71" s="800"/>
      <c r="R71" s="800"/>
      <c r="S71" s="800"/>
      <c r="T71" s="800"/>
      <c r="U71" s="800"/>
      <c r="V71" s="800"/>
      <c r="W71" s="800"/>
      <c r="X71" s="800"/>
      <c r="Y71" s="800"/>
      <c r="Z71" s="800"/>
      <c r="AA71" s="800"/>
      <c r="AB71" s="800"/>
      <c r="AC71" s="800"/>
      <c r="AD71" s="800"/>
      <c r="AE71" s="800"/>
      <c r="AF71" s="800"/>
      <c r="AG71" s="800"/>
      <c r="AH71" s="800"/>
      <c r="AI71" s="800"/>
      <c r="AJ71" s="800"/>
      <c r="AK71" s="1022"/>
      <c r="AL71" s="801"/>
    </row>
    <row r="72" spans="2:38" ht="13.5" thickBot="1">
      <c r="B72" s="770" t="s">
        <v>520</v>
      </c>
      <c r="C72" s="771"/>
      <c r="D72" s="771"/>
      <c r="E72" s="771"/>
      <c r="F72" s="771"/>
      <c r="G72" s="773"/>
      <c r="H72" s="774"/>
      <c r="I72" s="774"/>
      <c r="J72" s="774"/>
      <c r="K72" s="774"/>
      <c r="L72" s="774"/>
      <c r="M72" s="774"/>
      <c r="N72" s="774"/>
      <c r="O72" s="774"/>
      <c r="P72" s="774"/>
      <c r="Q72" s="774"/>
      <c r="R72" s="774"/>
      <c r="S72" s="774"/>
      <c r="T72" s="774"/>
      <c r="U72" s="774"/>
      <c r="V72" s="774"/>
      <c r="W72" s="774"/>
      <c r="X72" s="774"/>
      <c r="Y72" s="774"/>
      <c r="Z72" s="774"/>
      <c r="AA72" s="774"/>
      <c r="AB72" s="774"/>
      <c r="AC72" s="774"/>
      <c r="AD72" s="774"/>
      <c r="AE72" s="774"/>
      <c r="AF72" s="774"/>
      <c r="AG72" s="774"/>
      <c r="AH72" s="774"/>
      <c r="AI72" s="774"/>
      <c r="AJ72" s="774"/>
      <c r="AK72" s="1023"/>
      <c r="AL72" s="775"/>
    </row>
    <row r="73" spans="2:38" ht="14" thickTop="1" thickBot="1">
      <c r="B73" s="802" t="s">
        <v>521</v>
      </c>
      <c r="C73" s="803"/>
      <c r="D73" s="803"/>
      <c r="E73" s="803"/>
      <c r="F73" s="803"/>
      <c r="G73" s="804"/>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1024"/>
      <c r="AL73" s="806"/>
    </row>
    <row r="74" spans="2:38" ht="13.5" thickBot="1">
      <c r="B74" s="788"/>
      <c r="C74" s="788"/>
      <c r="D74" s="788"/>
      <c r="E74" s="788"/>
      <c r="F74" s="788"/>
      <c r="G74" s="788"/>
      <c r="H74" s="790"/>
      <c r="I74" s="790"/>
      <c r="J74" s="790"/>
      <c r="K74" s="790"/>
      <c r="L74" s="790"/>
      <c r="M74" s="790"/>
      <c r="N74" s="790"/>
      <c r="O74" s="790"/>
      <c r="P74" s="790"/>
      <c r="Q74" s="790"/>
      <c r="R74" s="790"/>
      <c r="S74" s="790"/>
      <c r="T74" s="790"/>
      <c r="U74" s="790"/>
      <c r="V74" s="790"/>
      <c r="W74" s="790"/>
      <c r="X74" s="790"/>
      <c r="Y74" s="790"/>
      <c r="Z74" s="790"/>
      <c r="AA74" s="790"/>
      <c r="AB74" s="790"/>
      <c r="AC74" s="790"/>
      <c r="AD74" s="790"/>
      <c r="AE74" s="790"/>
      <c r="AF74" s="790"/>
      <c r="AG74" s="790"/>
      <c r="AH74" s="790"/>
      <c r="AI74" s="790"/>
      <c r="AJ74" s="790"/>
      <c r="AK74" s="790"/>
      <c r="AL74" s="790"/>
    </row>
    <row r="75" spans="2:38">
      <c r="B75" s="709" t="s">
        <v>522</v>
      </c>
      <c r="G75" s="807"/>
      <c r="H75" s="760"/>
      <c r="I75" s="760"/>
      <c r="J75" s="791"/>
      <c r="K75" s="791"/>
      <c r="L75" s="791"/>
      <c r="M75" s="791"/>
      <c r="N75" s="791"/>
      <c r="O75" s="791"/>
      <c r="P75" s="791"/>
      <c r="Q75" s="791"/>
      <c r="R75" s="791"/>
      <c r="S75" s="791"/>
      <c r="T75" s="791"/>
      <c r="U75" s="791"/>
      <c r="V75" s="791"/>
      <c r="W75" s="791"/>
      <c r="X75" s="791"/>
      <c r="Y75" s="791"/>
      <c r="Z75" s="791"/>
      <c r="AA75" s="791"/>
      <c r="AB75" s="791"/>
      <c r="AC75" s="791"/>
      <c r="AD75" s="791"/>
      <c r="AE75" s="791"/>
      <c r="AF75" s="791"/>
      <c r="AG75" s="791"/>
      <c r="AH75" s="791"/>
      <c r="AI75" s="791"/>
      <c r="AJ75" s="791"/>
      <c r="AK75" s="1020"/>
      <c r="AL75" s="761"/>
    </row>
    <row r="76" spans="2:38">
      <c r="B76" s="808" t="s">
        <v>523</v>
      </c>
      <c r="C76" s="809"/>
      <c r="D76" s="809"/>
      <c r="E76" s="809"/>
      <c r="F76" s="809"/>
      <c r="G76" s="810"/>
      <c r="H76" s="811"/>
      <c r="I76" s="811"/>
      <c r="J76" s="811"/>
      <c r="K76" s="811"/>
      <c r="L76" s="811"/>
      <c r="M76" s="811"/>
      <c r="N76" s="811"/>
      <c r="O76" s="811"/>
      <c r="P76" s="811"/>
      <c r="Q76" s="811"/>
      <c r="R76" s="811"/>
      <c r="S76" s="811"/>
      <c r="T76" s="811"/>
      <c r="U76" s="811"/>
      <c r="V76" s="811"/>
      <c r="W76" s="811"/>
      <c r="X76" s="811"/>
      <c r="Y76" s="811"/>
      <c r="Z76" s="811"/>
      <c r="AA76" s="811"/>
      <c r="AB76" s="811"/>
      <c r="AC76" s="811"/>
      <c r="AD76" s="811"/>
      <c r="AE76" s="811"/>
      <c r="AF76" s="811"/>
      <c r="AG76" s="811"/>
      <c r="AH76" s="811"/>
      <c r="AI76" s="811"/>
      <c r="AJ76" s="811"/>
      <c r="AK76" s="1025"/>
      <c r="AL76" s="812"/>
    </row>
    <row r="77" spans="2:38">
      <c r="B77" s="762" t="s">
        <v>524</v>
      </c>
      <c r="C77" s="744"/>
      <c r="D77" s="744"/>
      <c r="E77" s="744"/>
      <c r="F77" s="744"/>
      <c r="G77" s="813"/>
      <c r="H77" s="738"/>
      <c r="I77" s="738"/>
      <c r="J77" s="738"/>
      <c r="K77" s="738"/>
      <c r="L77" s="738"/>
      <c r="M77" s="738"/>
      <c r="N77" s="738"/>
      <c r="O77" s="738"/>
      <c r="P77" s="738"/>
      <c r="Q77" s="738"/>
      <c r="R77" s="738"/>
      <c r="S77" s="738"/>
      <c r="T77" s="738"/>
      <c r="U77" s="738"/>
      <c r="V77" s="738"/>
      <c r="W77" s="738"/>
      <c r="X77" s="738"/>
      <c r="Y77" s="738"/>
      <c r="Z77" s="738"/>
      <c r="AA77" s="738"/>
      <c r="AB77" s="738"/>
      <c r="AC77" s="738"/>
      <c r="AD77" s="738"/>
      <c r="AE77" s="738"/>
      <c r="AF77" s="738"/>
      <c r="AG77" s="738"/>
      <c r="AH77" s="738"/>
      <c r="AI77" s="738"/>
      <c r="AJ77" s="738"/>
      <c r="AK77" s="1008"/>
      <c r="AL77" s="740"/>
    </row>
    <row r="78" spans="2:38">
      <c r="B78" s="762" t="s">
        <v>525</v>
      </c>
      <c r="C78" s="744"/>
      <c r="D78" s="744"/>
      <c r="E78" s="744"/>
      <c r="F78" s="744"/>
      <c r="G78" s="813"/>
      <c r="H78" s="738"/>
      <c r="I78" s="738"/>
      <c r="J78" s="738"/>
      <c r="K78" s="738"/>
      <c r="L78" s="738"/>
      <c r="M78" s="738"/>
      <c r="N78" s="738"/>
      <c r="O78" s="738"/>
      <c r="P78" s="738"/>
      <c r="Q78" s="738"/>
      <c r="R78" s="738"/>
      <c r="S78" s="738"/>
      <c r="T78" s="738"/>
      <c r="U78" s="738"/>
      <c r="V78" s="738"/>
      <c r="W78" s="738"/>
      <c r="X78" s="738"/>
      <c r="Y78" s="738"/>
      <c r="Z78" s="738"/>
      <c r="AA78" s="738"/>
      <c r="AB78" s="738"/>
      <c r="AC78" s="738"/>
      <c r="AD78" s="738"/>
      <c r="AE78" s="738"/>
      <c r="AF78" s="738"/>
      <c r="AG78" s="738"/>
      <c r="AH78" s="738"/>
      <c r="AI78" s="738"/>
      <c r="AJ78" s="738"/>
      <c r="AK78" s="1008"/>
      <c r="AL78" s="740"/>
    </row>
    <row r="79" spans="2:38" ht="13.5" thickBot="1">
      <c r="B79" s="783" t="s">
        <v>526</v>
      </c>
      <c r="C79" s="784"/>
      <c r="D79" s="784"/>
      <c r="E79" s="784"/>
      <c r="F79" s="784"/>
      <c r="G79" s="814"/>
      <c r="H79" s="786"/>
      <c r="I79" s="786"/>
      <c r="J79" s="786"/>
      <c r="K79" s="786"/>
      <c r="L79" s="786"/>
      <c r="M79" s="786"/>
      <c r="N79" s="786"/>
      <c r="O79" s="786"/>
      <c r="P79" s="786"/>
      <c r="Q79" s="786"/>
      <c r="R79" s="786"/>
      <c r="S79" s="786"/>
      <c r="T79" s="786"/>
      <c r="U79" s="786"/>
      <c r="V79" s="786"/>
      <c r="W79" s="786"/>
      <c r="X79" s="786"/>
      <c r="Y79" s="786"/>
      <c r="Z79" s="786"/>
      <c r="AA79" s="786"/>
      <c r="AB79" s="786"/>
      <c r="AC79" s="786"/>
      <c r="AD79" s="786"/>
      <c r="AE79" s="786"/>
      <c r="AF79" s="786"/>
      <c r="AG79" s="786"/>
      <c r="AH79" s="786"/>
      <c r="AI79" s="786"/>
      <c r="AJ79" s="786"/>
      <c r="AK79" s="1026"/>
      <c r="AL79" s="787"/>
    </row>
    <row r="80" spans="2:38" ht="13.5" thickBot="1">
      <c r="B80" s="788"/>
      <c r="C80" s="788"/>
      <c r="D80" s="788"/>
      <c r="E80" s="788"/>
      <c r="F80" s="788"/>
      <c r="G80" s="788"/>
      <c r="H80" s="790"/>
      <c r="I80" s="790"/>
      <c r="J80" s="790"/>
      <c r="K80" s="790"/>
      <c r="L80" s="790"/>
      <c r="M80" s="790"/>
      <c r="N80" s="790"/>
      <c r="O80" s="790"/>
      <c r="P80" s="790"/>
      <c r="Q80" s="790"/>
      <c r="R80" s="790"/>
      <c r="S80" s="790"/>
      <c r="T80" s="790"/>
      <c r="U80" s="790"/>
      <c r="V80" s="790"/>
      <c r="W80" s="790"/>
      <c r="X80" s="790"/>
      <c r="Y80" s="790"/>
      <c r="Z80" s="790"/>
      <c r="AA80" s="790"/>
      <c r="AB80" s="790"/>
      <c r="AC80" s="790"/>
      <c r="AD80" s="790"/>
      <c r="AE80" s="790"/>
      <c r="AF80" s="790"/>
      <c r="AG80" s="790"/>
      <c r="AH80" s="790"/>
      <c r="AI80" s="790"/>
      <c r="AJ80" s="790"/>
      <c r="AK80" s="790"/>
      <c r="AL80" s="790"/>
    </row>
    <row r="81" spans="2:38">
      <c r="B81" s="709" t="s">
        <v>527</v>
      </c>
      <c r="G81" s="807"/>
      <c r="H81" s="760"/>
      <c r="I81" s="760"/>
      <c r="J81" s="791"/>
      <c r="K81" s="791"/>
      <c r="L81" s="791"/>
      <c r="M81" s="791"/>
      <c r="N81" s="791"/>
      <c r="O81" s="791"/>
      <c r="P81" s="791"/>
      <c r="Q81" s="791"/>
      <c r="R81" s="791"/>
      <c r="S81" s="791"/>
      <c r="T81" s="791"/>
      <c r="U81" s="791"/>
      <c r="V81" s="791"/>
      <c r="W81" s="791"/>
      <c r="X81" s="791"/>
      <c r="Y81" s="791"/>
      <c r="Z81" s="791"/>
      <c r="AA81" s="791"/>
      <c r="AB81" s="791"/>
      <c r="AC81" s="791"/>
      <c r="AD81" s="791"/>
      <c r="AE81" s="791"/>
      <c r="AF81" s="791"/>
      <c r="AG81" s="791"/>
      <c r="AH81" s="791"/>
      <c r="AI81" s="791"/>
      <c r="AJ81" s="791"/>
      <c r="AK81" s="1020"/>
      <c r="AL81" s="761"/>
    </row>
    <row r="82" spans="2:38">
      <c r="B82" s="808" t="s">
        <v>528</v>
      </c>
      <c r="C82" s="809"/>
      <c r="D82" s="809"/>
      <c r="E82" s="809"/>
      <c r="F82" s="815"/>
      <c r="G82" s="816"/>
      <c r="H82" s="811"/>
      <c r="I82" s="811"/>
      <c r="J82" s="811"/>
      <c r="K82" s="811"/>
      <c r="L82" s="811"/>
      <c r="M82" s="811"/>
      <c r="N82" s="811"/>
      <c r="O82" s="811"/>
      <c r="P82" s="811"/>
      <c r="Q82" s="811"/>
      <c r="R82" s="811"/>
      <c r="S82" s="811"/>
      <c r="T82" s="811"/>
      <c r="U82" s="811"/>
      <c r="V82" s="811"/>
      <c r="W82" s="811"/>
      <c r="X82" s="811"/>
      <c r="Y82" s="811"/>
      <c r="Z82" s="811"/>
      <c r="AA82" s="811"/>
      <c r="AB82" s="811"/>
      <c r="AC82" s="811"/>
      <c r="AD82" s="811"/>
      <c r="AE82" s="811"/>
      <c r="AF82" s="811"/>
      <c r="AG82" s="811"/>
      <c r="AH82" s="811"/>
      <c r="AI82" s="811"/>
      <c r="AJ82" s="811"/>
      <c r="AK82" s="1025"/>
      <c r="AL82" s="812"/>
    </row>
    <row r="83" spans="2:38">
      <c r="B83" s="762" t="s">
        <v>529</v>
      </c>
      <c r="C83" s="744"/>
      <c r="D83" s="744"/>
      <c r="E83" s="744"/>
      <c r="F83" s="817"/>
      <c r="G83" s="818"/>
      <c r="H83" s="738"/>
      <c r="I83" s="738"/>
      <c r="J83" s="738"/>
      <c r="K83" s="738"/>
      <c r="L83" s="738"/>
      <c r="M83" s="738"/>
      <c r="N83" s="738"/>
      <c r="O83" s="738"/>
      <c r="P83" s="738"/>
      <c r="Q83" s="738"/>
      <c r="R83" s="738"/>
      <c r="S83" s="738"/>
      <c r="T83" s="738"/>
      <c r="U83" s="738"/>
      <c r="V83" s="738"/>
      <c r="W83" s="738"/>
      <c r="X83" s="738"/>
      <c r="Y83" s="738"/>
      <c r="Z83" s="738"/>
      <c r="AA83" s="738"/>
      <c r="AB83" s="738"/>
      <c r="AC83" s="738"/>
      <c r="AD83" s="738"/>
      <c r="AE83" s="738"/>
      <c r="AF83" s="738"/>
      <c r="AG83" s="738"/>
      <c r="AH83" s="738"/>
      <c r="AI83" s="738"/>
      <c r="AJ83" s="738"/>
      <c r="AK83" s="1008"/>
      <c r="AL83" s="740"/>
    </row>
    <row r="84" spans="2:38" ht="13.5" thickBot="1">
      <c r="B84" s="783" t="s">
        <v>530</v>
      </c>
      <c r="C84" s="784"/>
      <c r="D84" s="784"/>
      <c r="E84" s="784"/>
      <c r="F84" s="819"/>
      <c r="G84" s="820"/>
      <c r="H84" s="821"/>
      <c r="I84" s="821"/>
      <c r="J84" s="821"/>
      <c r="K84" s="821"/>
      <c r="L84" s="821"/>
      <c r="M84" s="821"/>
      <c r="N84" s="821"/>
      <c r="O84" s="821"/>
      <c r="P84" s="821"/>
      <c r="Q84" s="821"/>
      <c r="R84" s="821"/>
      <c r="S84" s="821"/>
      <c r="T84" s="821"/>
      <c r="U84" s="821"/>
      <c r="V84" s="821"/>
      <c r="W84" s="821"/>
      <c r="X84" s="821"/>
      <c r="Y84" s="821"/>
      <c r="Z84" s="821"/>
      <c r="AA84" s="821"/>
      <c r="AB84" s="821"/>
      <c r="AC84" s="821"/>
      <c r="AD84" s="821"/>
      <c r="AE84" s="821"/>
      <c r="AF84" s="821"/>
      <c r="AG84" s="821"/>
      <c r="AH84" s="821"/>
      <c r="AI84" s="821"/>
      <c r="AJ84" s="821"/>
      <c r="AK84" s="1027"/>
      <c r="AL84" s="787"/>
    </row>
    <row r="85" spans="2:38">
      <c r="F85" s="822"/>
      <c r="H85" s="823"/>
      <c r="I85" s="823"/>
      <c r="J85" s="823"/>
      <c r="K85" s="823"/>
      <c r="L85" s="823"/>
      <c r="M85" s="823"/>
      <c r="N85" s="823"/>
      <c r="O85" s="823"/>
      <c r="P85" s="823"/>
      <c r="Q85" s="823"/>
      <c r="R85" s="823"/>
      <c r="S85" s="823"/>
      <c r="T85" s="823"/>
      <c r="U85" s="823"/>
      <c r="V85" s="823"/>
      <c r="W85" s="823"/>
      <c r="X85" s="823"/>
      <c r="Y85" s="823"/>
      <c r="Z85" s="823"/>
      <c r="AA85" s="823"/>
      <c r="AB85" s="823"/>
      <c r="AC85" s="823"/>
      <c r="AD85" s="823"/>
      <c r="AE85" s="823"/>
      <c r="AF85" s="823"/>
      <c r="AG85" s="823"/>
      <c r="AH85" s="823"/>
      <c r="AI85" s="823"/>
      <c r="AJ85" s="823"/>
      <c r="AK85" s="823"/>
      <c r="AL85" s="824"/>
    </row>
    <row r="86" spans="2:38" s="825" customFormat="1" ht="12.65" customHeight="1">
      <c r="B86" s="689" t="s">
        <v>435</v>
      </c>
      <c r="C86" s="689"/>
      <c r="D86" s="689"/>
      <c r="E86" s="689"/>
    </row>
    <row r="87" spans="2:38" s="825" customFormat="1" ht="13.5" customHeight="1">
      <c r="B87" s="667" t="s">
        <v>436</v>
      </c>
      <c r="C87" s="668" t="s">
        <v>620</v>
      </c>
      <c r="D87" s="689"/>
      <c r="E87" s="689"/>
    </row>
    <row r="88" spans="2:38" s="825" customFormat="1" ht="13.5" customHeight="1">
      <c r="B88" s="667" t="s">
        <v>437</v>
      </c>
      <c r="C88" s="668" t="s">
        <v>609</v>
      </c>
      <c r="D88" s="689"/>
      <c r="E88" s="689"/>
    </row>
    <row r="89" spans="2:38" s="825" customFormat="1" ht="13.5" customHeight="1">
      <c r="B89" s="667" t="s">
        <v>438</v>
      </c>
      <c r="C89" s="668" t="s">
        <v>610</v>
      </c>
      <c r="D89" s="689"/>
      <c r="E89" s="689"/>
    </row>
    <row r="90" spans="2:38" s="825" customFormat="1" ht="13.5" customHeight="1">
      <c r="B90" s="667" t="s">
        <v>440</v>
      </c>
      <c r="C90" s="668" t="s">
        <v>611</v>
      </c>
      <c r="D90" s="689"/>
      <c r="E90" s="689"/>
    </row>
    <row r="91" spans="2:38" s="825" customFormat="1" ht="13.5" customHeight="1">
      <c r="B91" s="667" t="s">
        <v>442</v>
      </c>
      <c r="C91" s="668" t="s">
        <v>575</v>
      </c>
      <c r="D91" s="689"/>
      <c r="E91" s="689"/>
    </row>
    <row r="92" spans="2:38" s="825" customFormat="1" ht="13.5" customHeight="1">
      <c r="B92" s="667" t="s">
        <v>444</v>
      </c>
      <c r="C92" s="668" t="s">
        <v>810</v>
      </c>
      <c r="D92" s="689"/>
      <c r="E92" s="689"/>
    </row>
    <row r="93" spans="2:38" s="825" customFormat="1" ht="13.5" customHeight="1">
      <c r="B93" s="667" t="s">
        <v>446</v>
      </c>
      <c r="C93" s="668" t="s">
        <v>612</v>
      </c>
      <c r="D93" s="689"/>
      <c r="E93" s="689"/>
    </row>
    <row r="94" spans="2:38" s="825" customFormat="1" ht="13.5" customHeight="1">
      <c r="B94" s="667" t="s">
        <v>448</v>
      </c>
      <c r="C94" s="668" t="s">
        <v>613</v>
      </c>
      <c r="D94" s="689"/>
      <c r="E94" s="689"/>
    </row>
    <row r="95" spans="2:38" s="825" customFormat="1" ht="13.5" customHeight="1">
      <c r="B95" s="689"/>
      <c r="C95" s="944" t="s">
        <v>614</v>
      </c>
      <c r="D95" s="689"/>
      <c r="E95" s="689"/>
      <c r="H95" s="932"/>
    </row>
    <row r="96" spans="2:38" s="825" customFormat="1" ht="13.5" customHeight="1">
      <c r="B96" s="667" t="s">
        <v>450</v>
      </c>
      <c r="C96" s="668" t="s">
        <v>615</v>
      </c>
      <c r="D96" s="689"/>
      <c r="E96" s="689"/>
    </row>
    <row r="97" spans="2:21" s="825" customFormat="1" ht="13.5" customHeight="1">
      <c r="B97" s="689"/>
      <c r="C97" s="944" t="s">
        <v>616</v>
      </c>
      <c r="D97" s="689"/>
      <c r="E97" s="689"/>
    </row>
    <row r="98" spans="2:21" s="825" customFormat="1" ht="13.5" customHeight="1">
      <c r="B98" s="667" t="s">
        <v>452</v>
      </c>
      <c r="C98" s="668" t="s">
        <v>617</v>
      </c>
      <c r="D98" s="689"/>
      <c r="E98" s="689"/>
    </row>
    <row r="99" spans="2:21" s="825" customFormat="1" ht="13.5" customHeight="1">
      <c r="B99" s="689"/>
      <c r="C99" s="944" t="s">
        <v>618</v>
      </c>
      <c r="D99" s="689"/>
      <c r="E99" s="689"/>
    </row>
    <row r="100" spans="2:21" s="825" customFormat="1" ht="13.5" customHeight="1">
      <c r="B100" s="667" t="s">
        <v>454</v>
      </c>
      <c r="C100" s="668" t="s">
        <v>619</v>
      </c>
      <c r="D100" s="689"/>
      <c r="E100" s="689"/>
    </row>
    <row r="101" spans="2:21" s="825" customFormat="1" ht="13.5" customHeight="1">
      <c r="B101" s="667" t="s">
        <v>456</v>
      </c>
      <c r="C101" s="668" t="s">
        <v>777</v>
      </c>
      <c r="D101" s="936"/>
      <c r="E101" s="936"/>
      <c r="F101" s="699"/>
      <c r="G101" s="699"/>
      <c r="I101" s="699"/>
      <c r="J101" s="699"/>
      <c r="K101" s="699"/>
      <c r="L101" s="699"/>
      <c r="M101" s="699"/>
      <c r="N101" s="699"/>
      <c r="O101" s="699"/>
      <c r="P101" s="699"/>
      <c r="Q101" s="699"/>
      <c r="R101" s="699"/>
      <c r="S101" s="699"/>
      <c r="T101" s="699"/>
      <c r="U101" s="699"/>
    </row>
    <row r="105" spans="2:21">
      <c r="F105" s="1244"/>
      <c r="G105" s="1244"/>
    </row>
    <row r="106" spans="2:21">
      <c r="F106" s="1244"/>
      <c r="G106" s="1244"/>
    </row>
  </sheetData>
  <mergeCells count="7">
    <mergeCell ref="F105:G106"/>
    <mergeCell ref="AL4:AL5"/>
    <mergeCell ref="AB1:AC1"/>
    <mergeCell ref="E21:F21"/>
    <mergeCell ref="E23:F23"/>
    <mergeCell ref="E25:F25"/>
    <mergeCell ref="AH1:AI1"/>
  </mergeCells>
  <phoneticPr fontId="9"/>
  <pageMargins left="0.23622047244094491" right="0.23622047244094491" top="0.15748031496062992" bottom="0.15748031496062992" header="0.31496062992125984" footer="0.31496062992125984"/>
  <pageSetup paperSize="8" scale="29"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U43"/>
  <sheetViews>
    <sheetView showGridLines="0" tabSelected="1" view="pageBreakPreview" zoomScaleNormal="40" zoomScaleSheetLayoutView="100" zoomScalePageLayoutView="30" workbookViewId="0">
      <selection activeCell="S21" sqref="S21"/>
    </sheetView>
  </sheetViews>
  <sheetFormatPr defaultColWidth="3.54296875" defaultRowHeight="18" customHeight="1"/>
  <cols>
    <col min="1" max="1" width="3.54296875" style="827"/>
    <col min="2" max="3" width="3.54296875" style="827" customWidth="1"/>
    <col min="4" max="4" width="17.81640625" style="827" customWidth="1"/>
    <col min="5" max="6" width="4.1796875" style="827" customWidth="1"/>
    <col min="7" max="15" width="3.54296875" style="827" customWidth="1"/>
    <col min="16" max="23" width="14.1796875" style="827" bestFit="1" customWidth="1"/>
    <col min="24" max="45" width="14.1796875" style="827" customWidth="1"/>
    <col min="46" max="46" width="19.81640625" style="827" bestFit="1" customWidth="1"/>
    <col min="47" max="47" width="37.1796875" style="827" bestFit="1" customWidth="1"/>
    <col min="48" max="16384" width="3.54296875" style="827"/>
  </cols>
  <sheetData>
    <row r="1" spans="2:47" ht="27.75" customHeight="1"/>
    <row r="2" spans="2:47" ht="16.5">
      <c r="D2" s="828" t="s">
        <v>811</v>
      </c>
    </row>
    <row r="3" spans="2:47" ht="17" thickBot="1">
      <c r="D3" s="828"/>
    </row>
    <row r="4" spans="2:47" ht="33" customHeight="1">
      <c r="B4" s="1285" t="s">
        <v>533</v>
      </c>
      <c r="C4" s="1286"/>
      <c r="D4" s="1286"/>
      <c r="E4" s="1286"/>
      <c r="F4" s="1286"/>
      <c r="G4" s="1286"/>
      <c r="H4" s="1286"/>
      <c r="I4" s="1286"/>
      <c r="J4" s="1286"/>
      <c r="K4" s="1286"/>
      <c r="L4" s="1286"/>
      <c r="M4" s="1286"/>
      <c r="N4" s="1286"/>
      <c r="O4" s="1287"/>
      <c r="P4" s="887" t="s">
        <v>632</v>
      </c>
      <c r="Q4" s="887" t="s">
        <v>633</v>
      </c>
      <c r="R4" s="887" t="s">
        <v>634</v>
      </c>
      <c r="S4" s="887" t="s">
        <v>635</v>
      </c>
      <c r="T4" s="887" t="s">
        <v>636</v>
      </c>
      <c r="U4" s="887" t="s">
        <v>637</v>
      </c>
      <c r="V4" s="887" t="s">
        <v>638</v>
      </c>
      <c r="W4" s="887" t="s">
        <v>639</v>
      </c>
      <c r="X4" s="907" t="s">
        <v>640</v>
      </c>
      <c r="Y4" s="907" t="s">
        <v>641</v>
      </c>
      <c r="Z4" s="907" t="s">
        <v>642</v>
      </c>
      <c r="AA4" s="907" t="s">
        <v>643</v>
      </c>
      <c r="AB4" s="907" t="s">
        <v>644</v>
      </c>
      <c r="AC4" s="907" t="s">
        <v>645</v>
      </c>
      <c r="AD4" s="907" t="s">
        <v>646</v>
      </c>
      <c r="AE4" s="907" t="s">
        <v>647</v>
      </c>
      <c r="AF4" s="907" t="s">
        <v>648</v>
      </c>
      <c r="AG4" s="907" t="s">
        <v>649</v>
      </c>
      <c r="AH4" s="907" t="s">
        <v>650</v>
      </c>
      <c r="AI4" s="907" t="s">
        <v>756</v>
      </c>
      <c r="AJ4" s="907" t="s">
        <v>757</v>
      </c>
      <c r="AK4" s="907" t="s">
        <v>758</v>
      </c>
      <c r="AL4" s="907" t="s">
        <v>759</v>
      </c>
      <c r="AM4" s="887" t="s">
        <v>760</v>
      </c>
      <c r="AN4" s="907" t="s">
        <v>761</v>
      </c>
      <c r="AO4" s="907" t="s">
        <v>762</v>
      </c>
      <c r="AP4" s="907" t="s">
        <v>763</v>
      </c>
      <c r="AQ4" s="907" t="s">
        <v>764</v>
      </c>
      <c r="AR4" s="907" t="s">
        <v>790</v>
      </c>
      <c r="AS4" s="887" t="s">
        <v>816</v>
      </c>
      <c r="AT4" s="910" t="s">
        <v>817</v>
      </c>
      <c r="AU4" s="888" t="s">
        <v>534</v>
      </c>
    </row>
    <row r="5" spans="2:47" ht="23.25" customHeight="1">
      <c r="B5" s="973"/>
      <c r="C5" s="1296" t="s">
        <v>535</v>
      </c>
      <c r="D5" s="1297"/>
      <c r="E5" s="1297"/>
      <c r="F5" s="1297"/>
      <c r="G5" s="1297"/>
      <c r="H5" s="1297"/>
      <c r="I5" s="1297"/>
      <c r="J5" s="1297"/>
      <c r="K5" s="1297"/>
      <c r="L5" s="1297"/>
      <c r="M5" s="1297"/>
      <c r="N5" s="1297"/>
      <c r="O5" s="1298"/>
      <c r="P5" s="889" t="s">
        <v>536</v>
      </c>
      <c r="Q5" s="889" t="s">
        <v>536</v>
      </c>
      <c r="R5" s="889" t="s">
        <v>536</v>
      </c>
      <c r="S5" s="889" t="s">
        <v>536</v>
      </c>
      <c r="T5" s="889" t="s">
        <v>536</v>
      </c>
      <c r="U5" s="889" t="s">
        <v>536</v>
      </c>
      <c r="V5" s="889" t="s">
        <v>536</v>
      </c>
      <c r="W5" s="889" t="s">
        <v>536</v>
      </c>
      <c r="X5" s="920"/>
      <c r="Y5" s="920"/>
      <c r="Z5" s="920"/>
      <c r="AA5" s="920"/>
      <c r="AB5" s="920"/>
      <c r="AC5" s="920"/>
      <c r="AD5" s="920"/>
      <c r="AE5" s="920"/>
      <c r="AF5" s="920"/>
      <c r="AG5" s="920"/>
      <c r="AH5" s="920"/>
      <c r="AI5" s="920"/>
      <c r="AJ5" s="920"/>
      <c r="AK5" s="920"/>
      <c r="AL5" s="920"/>
      <c r="AM5" s="889"/>
      <c r="AN5" s="920"/>
      <c r="AO5" s="920"/>
      <c r="AP5" s="920"/>
      <c r="AQ5" s="920"/>
      <c r="AR5" s="920"/>
      <c r="AS5" s="889"/>
      <c r="AT5" s="911"/>
      <c r="AU5" s="902"/>
    </row>
    <row r="6" spans="2:47" ht="23.25" customHeight="1">
      <c r="B6" s="1299" t="s">
        <v>685</v>
      </c>
      <c r="C6" s="1284" t="s">
        <v>688</v>
      </c>
      <c r="D6" s="1290" t="s">
        <v>696</v>
      </c>
      <c r="E6" s="895" t="s">
        <v>680</v>
      </c>
      <c r="F6" s="890"/>
      <c r="G6" s="890"/>
      <c r="H6" s="890"/>
      <c r="I6" s="890"/>
      <c r="J6" s="890"/>
      <c r="K6" s="890"/>
      <c r="L6" s="890"/>
      <c r="M6" s="890"/>
      <c r="N6" s="890"/>
      <c r="O6" s="891"/>
      <c r="P6" s="870"/>
      <c r="Q6" s="870"/>
      <c r="R6" s="870"/>
      <c r="S6" s="870"/>
      <c r="T6" s="870"/>
      <c r="U6" s="870"/>
      <c r="V6" s="870"/>
      <c r="W6" s="921"/>
      <c r="X6" s="921"/>
      <c r="Y6" s="921"/>
      <c r="Z6" s="921"/>
      <c r="AA6" s="921"/>
      <c r="AB6" s="921"/>
      <c r="AC6" s="921"/>
      <c r="AD6" s="921"/>
      <c r="AE6" s="921"/>
      <c r="AF6" s="921"/>
      <c r="AG6" s="921"/>
      <c r="AH6" s="921"/>
      <c r="AI6" s="921"/>
      <c r="AJ6" s="921"/>
      <c r="AK6" s="921"/>
      <c r="AL6" s="921"/>
      <c r="AM6" s="870"/>
      <c r="AN6" s="921"/>
      <c r="AO6" s="921"/>
      <c r="AP6" s="921"/>
      <c r="AQ6" s="921"/>
      <c r="AR6" s="921"/>
      <c r="AS6" s="870"/>
      <c r="AT6" s="912"/>
      <c r="AU6" s="891" t="s">
        <v>791</v>
      </c>
    </row>
    <row r="7" spans="2:47" ht="23.25" customHeight="1">
      <c r="B7" s="1299"/>
      <c r="C7" s="1284"/>
      <c r="D7" s="1281"/>
      <c r="E7" s="830"/>
      <c r="F7" s="830"/>
      <c r="G7" s="830"/>
      <c r="H7" s="830"/>
      <c r="I7" s="830"/>
      <c r="J7" s="830"/>
      <c r="K7" s="830"/>
      <c r="L7" s="830"/>
      <c r="M7" s="830"/>
      <c r="N7" s="830"/>
      <c r="O7" s="896" t="s">
        <v>697</v>
      </c>
      <c r="P7" s="870"/>
      <c r="Q7" s="870"/>
      <c r="R7" s="870"/>
      <c r="S7" s="870"/>
      <c r="T7" s="870"/>
      <c r="U7" s="870"/>
      <c r="V7" s="870"/>
      <c r="W7" s="921"/>
      <c r="X7" s="921"/>
      <c r="Y7" s="921"/>
      <c r="Z7" s="921"/>
      <c r="AA7" s="921"/>
      <c r="AB7" s="921"/>
      <c r="AC7" s="921"/>
      <c r="AD7" s="921"/>
      <c r="AE7" s="921"/>
      <c r="AF7" s="921"/>
      <c r="AG7" s="921"/>
      <c r="AH7" s="921"/>
      <c r="AI7" s="921"/>
      <c r="AJ7" s="921"/>
      <c r="AK7" s="921"/>
      <c r="AL7" s="921"/>
      <c r="AM7" s="870"/>
      <c r="AN7" s="921"/>
      <c r="AO7" s="921"/>
      <c r="AP7" s="921"/>
      <c r="AQ7" s="921"/>
      <c r="AR7" s="921"/>
      <c r="AS7" s="870"/>
      <c r="AT7" s="912"/>
      <c r="AU7" s="904"/>
    </row>
    <row r="8" spans="2:47" ht="23.25" customHeight="1">
      <c r="B8" s="1299"/>
      <c r="C8" s="1284"/>
      <c r="D8" s="1290" t="s">
        <v>698</v>
      </c>
      <c r="E8" s="895" t="s">
        <v>681</v>
      </c>
      <c r="F8" s="890"/>
      <c r="G8" s="890"/>
      <c r="H8" s="890"/>
      <c r="I8" s="890"/>
      <c r="J8" s="890"/>
      <c r="K8" s="890"/>
      <c r="L8" s="890"/>
      <c r="M8" s="890"/>
      <c r="N8" s="890"/>
      <c r="O8" s="891"/>
      <c r="P8" s="893"/>
      <c r="Q8" s="893"/>
      <c r="R8" s="893"/>
      <c r="S8" s="893"/>
      <c r="T8" s="893"/>
      <c r="U8" s="893"/>
      <c r="V8" s="893"/>
      <c r="W8" s="909"/>
      <c r="X8" s="909"/>
      <c r="Y8" s="909"/>
      <c r="Z8" s="909"/>
      <c r="AA8" s="909"/>
      <c r="AB8" s="909"/>
      <c r="AC8" s="909"/>
      <c r="AD8" s="909"/>
      <c r="AE8" s="909"/>
      <c r="AF8" s="909"/>
      <c r="AG8" s="909"/>
      <c r="AH8" s="909"/>
      <c r="AI8" s="909"/>
      <c r="AJ8" s="909"/>
      <c r="AK8" s="909"/>
      <c r="AL8" s="909"/>
      <c r="AM8" s="893"/>
      <c r="AN8" s="909"/>
      <c r="AO8" s="909"/>
      <c r="AP8" s="909"/>
      <c r="AQ8" s="909"/>
      <c r="AR8" s="909"/>
      <c r="AS8" s="893"/>
      <c r="AT8" s="912"/>
      <c r="AU8" s="891" t="s">
        <v>791</v>
      </c>
    </row>
    <row r="9" spans="2:47" ht="23.25" customHeight="1">
      <c r="B9" s="1299"/>
      <c r="C9" s="1284"/>
      <c r="D9" s="1291"/>
      <c r="E9" s="870" t="s">
        <v>682</v>
      </c>
      <c r="F9" s="890"/>
      <c r="G9" s="890"/>
      <c r="H9" s="890"/>
      <c r="I9" s="890"/>
      <c r="J9" s="890"/>
      <c r="K9" s="890"/>
      <c r="L9" s="890"/>
      <c r="M9" s="890"/>
      <c r="N9" s="890"/>
      <c r="O9" s="891"/>
      <c r="P9" s="893"/>
      <c r="Q9" s="893"/>
      <c r="R9" s="893"/>
      <c r="S9" s="893"/>
      <c r="T9" s="893"/>
      <c r="U9" s="893"/>
      <c r="V9" s="893"/>
      <c r="W9" s="909"/>
      <c r="X9" s="909"/>
      <c r="Y9" s="909"/>
      <c r="Z9" s="909"/>
      <c r="AA9" s="909"/>
      <c r="AB9" s="909"/>
      <c r="AC9" s="909"/>
      <c r="AD9" s="909"/>
      <c r="AE9" s="909"/>
      <c r="AF9" s="909"/>
      <c r="AG9" s="909"/>
      <c r="AH9" s="909"/>
      <c r="AI9" s="909"/>
      <c r="AJ9" s="909"/>
      <c r="AK9" s="909"/>
      <c r="AL9" s="909"/>
      <c r="AM9" s="893"/>
      <c r="AN9" s="909"/>
      <c r="AO9" s="909"/>
      <c r="AP9" s="909"/>
      <c r="AQ9" s="909"/>
      <c r="AR9" s="909"/>
      <c r="AS9" s="893"/>
      <c r="AT9" s="912"/>
      <c r="AU9" s="903" t="s">
        <v>792</v>
      </c>
    </row>
    <row r="10" spans="2:47" ht="23.25" customHeight="1">
      <c r="B10" s="1299"/>
      <c r="C10" s="1284"/>
      <c r="D10" s="1291"/>
      <c r="E10" s="870" t="s">
        <v>683</v>
      </c>
      <c r="F10" s="890"/>
      <c r="G10" s="890"/>
      <c r="H10" s="890"/>
      <c r="I10" s="890"/>
      <c r="J10" s="890"/>
      <c r="K10" s="890"/>
      <c r="L10" s="890"/>
      <c r="M10" s="890"/>
      <c r="N10" s="890"/>
      <c r="O10" s="891"/>
      <c r="P10" s="893"/>
      <c r="Q10" s="893"/>
      <c r="R10" s="893"/>
      <c r="S10" s="893"/>
      <c r="T10" s="893"/>
      <c r="U10" s="893"/>
      <c r="V10" s="893"/>
      <c r="W10" s="909"/>
      <c r="X10" s="909"/>
      <c r="Y10" s="909"/>
      <c r="Z10" s="909"/>
      <c r="AA10" s="909"/>
      <c r="AB10" s="909"/>
      <c r="AC10" s="909"/>
      <c r="AD10" s="909"/>
      <c r="AE10" s="909"/>
      <c r="AF10" s="909"/>
      <c r="AG10" s="909"/>
      <c r="AH10" s="909"/>
      <c r="AI10" s="909"/>
      <c r="AJ10" s="909"/>
      <c r="AK10" s="909"/>
      <c r="AL10" s="909"/>
      <c r="AM10" s="893"/>
      <c r="AN10" s="909"/>
      <c r="AO10" s="909"/>
      <c r="AP10" s="909"/>
      <c r="AQ10" s="909"/>
      <c r="AR10" s="909"/>
      <c r="AS10" s="893"/>
      <c r="AT10" s="912"/>
      <c r="AU10" s="891" t="s">
        <v>791</v>
      </c>
    </row>
    <row r="11" spans="2:47" ht="23.25" customHeight="1">
      <c r="B11" s="1299"/>
      <c r="C11" s="1284"/>
      <c r="D11" s="1291"/>
      <c r="E11" s="870" t="s">
        <v>684</v>
      </c>
      <c r="F11" s="890"/>
      <c r="G11" s="890"/>
      <c r="H11" s="890"/>
      <c r="I11" s="890"/>
      <c r="J11" s="890"/>
      <c r="K11" s="890"/>
      <c r="L11" s="890"/>
      <c r="M11" s="890"/>
      <c r="N11" s="890"/>
      <c r="O11" s="891"/>
      <c r="P11" s="893"/>
      <c r="Q11" s="893"/>
      <c r="R11" s="893"/>
      <c r="S11" s="893"/>
      <c r="T11" s="893"/>
      <c r="U11" s="893"/>
      <c r="V11" s="893"/>
      <c r="W11" s="909"/>
      <c r="X11" s="909"/>
      <c r="Y11" s="909"/>
      <c r="Z11" s="909"/>
      <c r="AA11" s="909"/>
      <c r="AB11" s="909"/>
      <c r="AC11" s="909"/>
      <c r="AD11" s="909"/>
      <c r="AE11" s="909"/>
      <c r="AF11" s="909"/>
      <c r="AG11" s="909"/>
      <c r="AH11" s="909"/>
      <c r="AI11" s="909"/>
      <c r="AJ11" s="909"/>
      <c r="AK11" s="909"/>
      <c r="AL11" s="909"/>
      <c r="AM11" s="893"/>
      <c r="AN11" s="909"/>
      <c r="AO11" s="909"/>
      <c r="AP11" s="909"/>
      <c r="AQ11" s="909"/>
      <c r="AR11" s="909"/>
      <c r="AS11" s="893"/>
      <c r="AT11" s="912"/>
      <c r="AU11" s="903" t="s">
        <v>792</v>
      </c>
    </row>
    <row r="12" spans="2:47" ht="23.25" customHeight="1">
      <c r="B12" s="1299"/>
      <c r="C12" s="1284"/>
      <c r="D12" s="1291"/>
      <c r="E12" s="1270" t="s">
        <v>699</v>
      </c>
      <c r="F12" s="1270"/>
      <c r="G12" s="1270"/>
      <c r="H12" s="1270"/>
      <c r="I12" s="1270"/>
      <c r="J12" s="1270"/>
      <c r="K12" s="1270"/>
      <c r="L12" s="1270"/>
      <c r="M12" s="1270"/>
      <c r="N12" s="1270"/>
      <c r="O12" s="1271"/>
      <c r="P12" s="870"/>
      <c r="Q12" s="870"/>
      <c r="R12" s="870"/>
      <c r="S12" s="870"/>
      <c r="T12" s="870"/>
      <c r="U12" s="870"/>
      <c r="V12" s="870"/>
      <c r="W12" s="921"/>
      <c r="X12" s="921"/>
      <c r="Y12" s="921"/>
      <c r="Z12" s="921"/>
      <c r="AA12" s="921"/>
      <c r="AB12" s="921"/>
      <c r="AC12" s="921"/>
      <c r="AD12" s="921"/>
      <c r="AE12" s="921"/>
      <c r="AF12" s="921"/>
      <c r="AG12" s="921"/>
      <c r="AH12" s="921"/>
      <c r="AI12" s="921"/>
      <c r="AJ12" s="921"/>
      <c r="AK12" s="921"/>
      <c r="AL12" s="921"/>
      <c r="AM12" s="870"/>
      <c r="AN12" s="921"/>
      <c r="AO12" s="921"/>
      <c r="AP12" s="921"/>
      <c r="AQ12" s="921"/>
      <c r="AR12" s="921"/>
      <c r="AS12" s="870"/>
      <c r="AT12" s="913"/>
      <c r="AU12" s="903"/>
    </row>
    <row r="13" spans="2:47" ht="23.25" customHeight="1">
      <c r="B13" s="1299"/>
      <c r="C13" s="1284"/>
      <c r="D13" s="870" t="s">
        <v>700</v>
      </c>
      <c r="E13" s="885"/>
      <c r="F13" s="885"/>
      <c r="G13" s="885"/>
      <c r="H13" s="885"/>
      <c r="I13" s="885"/>
      <c r="J13" s="885"/>
      <c r="K13" s="885"/>
      <c r="L13" s="885"/>
      <c r="M13" s="885"/>
      <c r="N13" s="885"/>
      <c r="O13" s="886"/>
      <c r="P13" s="870"/>
      <c r="Q13" s="870"/>
      <c r="R13" s="870"/>
      <c r="S13" s="870"/>
      <c r="T13" s="870"/>
      <c r="U13" s="870"/>
      <c r="V13" s="870"/>
      <c r="W13" s="921"/>
      <c r="X13" s="921"/>
      <c r="Y13" s="921"/>
      <c r="Z13" s="921"/>
      <c r="AA13" s="921"/>
      <c r="AB13" s="921"/>
      <c r="AC13" s="921"/>
      <c r="AD13" s="921"/>
      <c r="AE13" s="921"/>
      <c r="AF13" s="921"/>
      <c r="AG13" s="921"/>
      <c r="AH13" s="921"/>
      <c r="AI13" s="921"/>
      <c r="AJ13" s="921"/>
      <c r="AK13" s="921"/>
      <c r="AL13" s="921"/>
      <c r="AM13" s="870"/>
      <c r="AN13" s="921"/>
      <c r="AO13" s="921"/>
      <c r="AP13" s="921"/>
      <c r="AQ13" s="921"/>
      <c r="AR13" s="921"/>
      <c r="AS13" s="870"/>
      <c r="AT13" s="913"/>
      <c r="AU13" s="903"/>
    </row>
    <row r="14" spans="2:47" ht="23.25" customHeight="1">
      <c r="B14" s="1299"/>
      <c r="C14" s="1284"/>
      <c r="D14" s="1294" t="s">
        <v>701</v>
      </c>
      <c r="E14" s="1275" t="s">
        <v>576</v>
      </c>
      <c r="F14" s="1276"/>
      <c r="G14" s="1276"/>
      <c r="H14" s="1276"/>
      <c r="I14" s="1276"/>
      <c r="J14" s="1276"/>
      <c r="K14" s="1276"/>
      <c r="L14" s="1276"/>
      <c r="M14" s="1276"/>
      <c r="N14" s="1276"/>
      <c r="O14" s="1277"/>
      <c r="P14" s="870"/>
      <c r="Q14" s="870"/>
      <c r="R14" s="870"/>
      <c r="S14" s="870"/>
      <c r="T14" s="870"/>
      <c r="U14" s="870"/>
      <c r="V14" s="870"/>
      <c r="W14" s="921"/>
      <c r="X14" s="921"/>
      <c r="Y14" s="921"/>
      <c r="Z14" s="921"/>
      <c r="AA14" s="921"/>
      <c r="AB14" s="921"/>
      <c r="AC14" s="921"/>
      <c r="AD14" s="921"/>
      <c r="AE14" s="921"/>
      <c r="AF14" s="921"/>
      <c r="AG14" s="921"/>
      <c r="AH14" s="921"/>
      <c r="AI14" s="921"/>
      <c r="AJ14" s="921"/>
      <c r="AK14" s="921"/>
      <c r="AL14" s="921"/>
      <c r="AM14" s="870"/>
      <c r="AN14" s="921"/>
      <c r="AO14" s="921"/>
      <c r="AP14" s="921"/>
      <c r="AQ14" s="921"/>
      <c r="AR14" s="921"/>
      <c r="AS14" s="870"/>
      <c r="AT14" s="913"/>
      <c r="AU14" s="891" t="s">
        <v>791</v>
      </c>
    </row>
    <row r="15" spans="2:47" ht="23.25" customHeight="1">
      <c r="B15" s="1299"/>
      <c r="C15" s="1284"/>
      <c r="D15" s="1295"/>
      <c r="E15" s="1275" t="s">
        <v>577</v>
      </c>
      <c r="F15" s="1276"/>
      <c r="G15" s="1276"/>
      <c r="H15" s="1276"/>
      <c r="I15" s="1276"/>
      <c r="J15" s="1276"/>
      <c r="K15" s="1276"/>
      <c r="L15" s="1276"/>
      <c r="M15" s="1276"/>
      <c r="N15" s="1276"/>
      <c r="O15" s="1277"/>
      <c r="P15" s="870"/>
      <c r="Q15" s="870"/>
      <c r="R15" s="870"/>
      <c r="S15" s="870"/>
      <c r="T15" s="870"/>
      <c r="U15" s="870"/>
      <c r="V15" s="870"/>
      <c r="W15" s="921"/>
      <c r="X15" s="921"/>
      <c r="Y15" s="921"/>
      <c r="Z15" s="921"/>
      <c r="AA15" s="921"/>
      <c r="AB15" s="921"/>
      <c r="AC15" s="921"/>
      <c r="AD15" s="921"/>
      <c r="AE15" s="921"/>
      <c r="AF15" s="921"/>
      <c r="AG15" s="921"/>
      <c r="AH15" s="921"/>
      <c r="AI15" s="921"/>
      <c r="AJ15" s="921"/>
      <c r="AK15" s="921"/>
      <c r="AL15" s="921"/>
      <c r="AM15" s="870"/>
      <c r="AN15" s="921"/>
      <c r="AO15" s="921"/>
      <c r="AP15" s="921"/>
      <c r="AQ15" s="921"/>
      <c r="AR15" s="921"/>
      <c r="AS15" s="870"/>
      <c r="AT15" s="914"/>
      <c r="AU15" s="891" t="s">
        <v>791</v>
      </c>
    </row>
    <row r="16" spans="2:47" ht="23.25" customHeight="1">
      <c r="B16" s="1299"/>
      <c r="C16" s="1284"/>
      <c r="D16" s="972"/>
      <c r="E16" s="930"/>
      <c r="F16" s="930"/>
      <c r="G16" s="930"/>
      <c r="H16" s="930"/>
      <c r="I16" s="930"/>
      <c r="J16" s="930"/>
      <c r="K16" s="930"/>
      <c r="L16" s="930"/>
      <c r="M16" s="930"/>
      <c r="N16" s="930"/>
      <c r="O16" s="886" t="s">
        <v>702</v>
      </c>
      <c r="P16" s="870"/>
      <c r="Q16" s="870"/>
      <c r="R16" s="870"/>
      <c r="S16" s="870"/>
      <c r="T16" s="870"/>
      <c r="U16" s="870"/>
      <c r="V16" s="870"/>
      <c r="W16" s="921"/>
      <c r="X16" s="921"/>
      <c r="Y16" s="921"/>
      <c r="Z16" s="921"/>
      <c r="AA16" s="921"/>
      <c r="AB16" s="921"/>
      <c r="AC16" s="921"/>
      <c r="AD16" s="921"/>
      <c r="AE16" s="921"/>
      <c r="AF16" s="921"/>
      <c r="AG16" s="921"/>
      <c r="AH16" s="921"/>
      <c r="AI16" s="921"/>
      <c r="AJ16" s="921"/>
      <c r="AK16" s="921"/>
      <c r="AL16" s="921"/>
      <c r="AM16" s="870"/>
      <c r="AN16" s="921"/>
      <c r="AO16" s="921"/>
      <c r="AP16" s="921"/>
      <c r="AQ16" s="921"/>
      <c r="AR16" s="921"/>
      <c r="AS16" s="870"/>
      <c r="AT16" s="914"/>
      <c r="AU16" s="963"/>
    </row>
    <row r="17" spans="2:47" ht="23.25" customHeight="1">
      <c r="B17" s="1299"/>
      <c r="C17" s="1284"/>
      <c r="D17" s="968" t="s">
        <v>703</v>
      </c>
      <c r="E17" s="870" t="s">
        <v>578</v>
      </c>
      <c r="F17" s="890"/>
      <c r="G17" s="890"/>
      <c r="H17" s="890"/>
      <c r="I17" s="890"/>
      <c r="J17" s="890"/>
      <c r="K17" s="890"/>
      <c r="L17" s="890"/>
      <c r="M17" s="890"/>
      <c r="N17" s="890"/>
      <c r="O17" s="890"/>
      <c r="P17" s="870"/>
      <c r="Q17" s="870"/>
      <c r="R17" s="870"/>
      <c r="S17" s="870"/>
      <c r="T17" s="870"/>
      <c r="U17" s="870"/>
      <c r="V17" s="870"/>
      <c r="W17" s="921"/>
      <c r="X17" s="921"/>
      <c r="Y17" s="921"/>
      <c r="Z17" s="921"/>
      <c r="AA17" s="921"/>
      <c r="AB17" s="921"/>
      <c r="AC17" s="921"/>
      <c r="AD17" s="921"/>
      <c r="AE17" s="921"/>
      <c r="AF17" s="921"/>
      <c r="AG17" s="921"/>
      <c r="AH17" s="921"/>
      <c r="AI17" s="921"/>
      <c r="AJ17" s="921"/>
      <c r="AK17" s="921"/>
      <c r="AL17" s="921"/>
      <c r="AM17" s="870"/>
      <c r="AN17" s="921"/>
      <c r="AO17" s="921"/>
      <c r="AP17" s="921"/>
      <c r="AQ17" s="921"/>
      <c r="AR17" s="921"/>
      <c r="AS17" s="870"/>
      <c r="AT17" s="913"/>
      <c r="AU17" s="1267" t="s">
        <v>849</v>
      </c>
    </row>
    <row r="18" spans="2:47" ht="23.25" customHeight="1">
      <c r="B18" s="1299"/>
      <c r="C18" s="1284"/>
      <c r="D18" s="969"/>
      <c r="E18" s="870" t="s">
        <v>686</v>
      </c>
      <c r="F18" s="830"/>
      <c r="G18" s="830"/>
      <c r="H18" s="830"/>
      <c r="I18" s="830"/>
      <c r="J18" s="830"/>
      <c r="K18" s="830"/>
      <c r="L18" s="830"/>
      <c r="M18" s="830"/>
      <c r="N18" s="830"/>
      <c r="O18" s="830"/>
      <c r="P18" s="829"/>
      <c r="Q18" s="829"/>
      <c r="R18" s="829"/>
      <c r="S18" s="829"/>
      <c r="T18" s="829"/>
      <c r="U18" s="829"/>
      <c r="V18" s="829"/>
      <c r="W18" s="905"/>
      <c r="X18" s="905"/>
      <c r="Y18" s="905"/>
      <c r="Z18" s="905"/>
      <c r="AA18" s="905"/>
      <c r="AB18" s="905"/>
      <c r="AC18" s="905"/>
      <c r="AD18" s="905"/>
      <c r="AE18" s="905"/>
      <c r="AF18" s="905"/>
      <c r="AG18" s="905"/>
      <c r="AH18" s="905"/>
      <c r="AI18" s="905"/>
      <c r="AJ18" s="905"/>
      <c r="AK18" s="905"/>
      <c r="AL18" s="905"/>
      <c r="AM18" s="829"/>
      <c r="AN18" s="905"/>
      <c r="AO18" s="905"/>
      <c r="AP18" s="905"/>
      <c r="AQ18" s="905"/>
      <c r="AR18" s="905"/>
      <c r="AS18" s="829"/>
      <c r="AT18" s="915"/>
      <c r="AU18" s="1268"/>
    </row>
    <row r="19" spans="2:47" ht="23.25" customHeight="1">
      <c r="B19" s="1299"/>
      <c r="C19" s="1284"/>
      <c r="D19" s="969"/>
      <c r="E19" s="895" t="s">
        <v>687</v>
      </c>
      <c r="F19" s="832"/>
      <c r="G19" s="832"/>
      <c r="H19" s="832"/>
      <c r="I19" s="832"/>
      <c r="J19" s="832"/>
      <c r="K19" s="832"/>
      <c r="L19" s="832"/>
      <c r="M19" s="832"/>
      <c r="N19" s="832"/>
      <c r="O19" s="832"/>
      <c r="P19" s="829"/>
      <c r="Q19" s="829"/>
      <c r="R19" s="829"/>
      <c r="S19" s="829"/>
      <c r="T19" s="829"/>
      <c r="U19" s="829"/>
      <c r="V19" s="829"/>
      <c r="W19" s="905"/>
      <c r="X19" s="905"/>
      <c r="Y19" s="905"/>
      <c r="Z19" s="905"/>
      <c r="AA19" s="905"/>
      <c r="AB19" s="905"/>
      <c r="AC19" s="905"/>
      <c r="AD19" s="905"/>
      <c r="AE19" s="905"/>
      <c r="AF19" s="905"/>
      <c r="AG19" s="905"/>
      <c r="AH19" s="905"/>
      <c r="AI19" s="905"/>
      <c r="AJ19" s="905"/>
      <c r="AK19" s="905"/>
      <c r="AL19" s="905"/>
      <c r="AM19" s="829"/>
      <c r="AN19" s="905"/>
      <c r="AO19" s="905"/>
      <c r="AP19" s="905"/>
      <c r="AQ19" s="905"/>
      <c r="AR19" s="905"/>
      <c r="AS19" s="829"/>
      <c r="AT19" s="915"/>
      <c r="AU19" s="1268"/>
    </row>
    <row r="20" spans="2:47" ht="23.25" customHeight="1">
      <c r="B20" s="1299"/>
      <c r="C20" s="1284"/>
      <c r="D20" s="970"/>
      <c r="E20" s="971"/>
      <c r="F20" s="832"/>
      <c r="G20" s="832"/>
      <c r="H20" s="832"/>
      <c r="I20" s="832"/>
      <c r="J20" s="832"/>
      <c r="K20" s="832"/>
      <c r="L20" s="832"/>
      <c r="M20" s="832"/>
      <c r="N20" s="832"/>
      <c r="O20" s="896" t="s">
        <v>704</v>
      </c>
      <c r="P20" s="829"/>
      <c r="Q20" s="829"/>
      <c r="R20" s="829"/>
      <c r="S20" s="829"/>
      <c r="T20" s="829"/>
      <c r="U20" s="829"/>
      <c r="V20" s="829"/>
      <c r="W20" s="905"/>
      <c r="X20" s="905"/>
      <c r="Y20" s="905"/>
      <c r="Z20" s="905"/>
      <c r="AA20" s="905"/>
      <c r="AB20" s="905"/>
      <c r="AC20" s="905"/>
      <c r="AD20" s="905"/>
      <c r="AE20" s="905"/>
      <c r="AF20" s="905"/>
      <c r="AG20" s="905"/>
      <c r="AH20" s="905"/>
      <c r="AI20" s="905"/>
      <c r="AJ20" s="905"/>
      <c r="AK20" s="905"/>
      <c r="AL20" s="905"/>
      <c r="AM20" s="829"/>
      <c r="AN20" s="905"/>
      <c r="AO20" s="905"/>
      <c r="AP20" s="905"/>
      <c r="AQ20" s="905"/>
      <c r="AR20" s="905"/>
      <c r="AS20" s="829"/>
      <c r="AT20" s="915"/>
      <c r="AU20" s="1268"/>
    </row>
    <row r="21" spans="2:47" ht="23.25" customHeight="1">
      <c r="B21" s="1299"/>
      <c r="C21" s="967"/>
      <c r="D21" s="966"/>
      <c r="E21" s="1270" t="s">
        <v>705</v>
      </c>
      <c r="F21" s="1270"/>
      <c r="G21" s="1270"/>
      <c r="H21" s="1270"/>
      <c r="I21" s="1270"/>
      <c r="J21" s="1270"/>
      <c r="K21" s="1270"/>
      <c r="L21" s="1270"/>
      <c r="M21" s="1270"/>
      <c r="N21" s="1270"/>
      <c r="O21" s="1271"/>
      <c r="P21" s="870"/>
      <c r="Q21" s="870"/>
      <c r="R21" s="870"/>
      <c r="S21" s="870"/>
      <c r="T21" s="870"/>
      <c r="U21" s="870"/>
      <c r="V21" s="870"/>
      <c r="W21" s="921"/>
      <c r="X21" s="921"/>
      <c r="Y21" s="921"/>
      <c r="Z21" s="921"/>
      <c r="AA21" s="921"/>
      <c r="AB21" s="921"/>
      <c r="AC21" s="921"/>
      <c r="AD21" s="921"/>
      <c r="AE21" s="921"/>
      <c r="AF21" s="921"/>
      <c r="AG21" s="921"/>
      <c r="AH21" s="921"/>
      <c r="AI21" s="921"/>
      <c r="AJ21" s="921"/>
      <c r="AK21" s="921"/>
      <c r="AL21" s="921"/>
      <c r="AM21" s="870"/>
      <c r="AN21" s="921"/>
      <c r="AO21" s="921"/>
      <c r="AP21" s="921"/>
      <c r="AQ21" s="921"/>
      <c r="AR21" s="921"/>
      <c r="AS21" s="870"/>
      <c r="AT21" s="914"/>
      <c r="AU21" s="1269"/>
    </row>
    <row r="22" spans="2:47" ht="23.25" customHeight="1">
      <c r="B22" s="1299"/>
      <c r="C22" s="1281" t="s">
        <v>689</v>
      </c>
      <c r="D22" s="1282"/>
      <c r="E22" s="1282"/>
      <c r="F22" s="1282"/>
      <c r="G22" s="1282"/>
      <c r="H22" s="1282"/>
      <c r="I22" s="1282"/>
      <c r="J22" s="1282"/>
      <c r="K22" s="1282"/>
      <c r="L22" s="1282"/>
      <c r="M22" s="1282"/>
      <c r="N22" s="1282"/>
      <c r="O22" s="1283"/>
      <c r="P22" s="829"/>
      <c r="Q22" s="829"/>
      <c r="R22" s="829"/>
      <c r="S22" s="829"/>
      <c r="T22" s="829"/>
      <c r="U22" s="829"/>
      <c r="V22" s="829"/>
      <c r="W22" s="905"/>
      <c r="X22" s="905"/>
      <c r="Y22" s="905"/>
      <c r="Z22" s="905"/>
      <c r="AA22" s="905"/>
      <c r="AB22" s="905"/>
      <c r="AC22" s="905"/>
      <c r="AD22" s="905"/>
      <c r="AE22" s="905"/>
      <c r="AF22" s="905"/>
      <c r="AG22" s="905"/>
      <c r="AH22" s="905"/>
      <c r="AI22" s="905"/>
      <c r="AJ22" s="905"/>
      <c r="AK22" s="905"/>
      <c r="AL22" s="905"/>
      <c r="AM22" s="829"/>
      <c r="AN22" s="905"/>
      <c r="AO22" s="905"/>
      <c r="AP22" s="905"/>
      <c r="AQ22" s="905"/>
      <c r="AR22" s="905"/>
      <c r="AS22" s="829"/>
      <c r="AT22" s="915"/>
      <c r="AU22" s="957"/>
    </row>
    <row r="23" spans="2:47" ht="23.25" customHeight="1" thickBot="1">
      <c r="B23" s="1289"/>
      <c r="C23" s="958"/>
      <c r="D23" s="1292" t="s">
        <v>695</v>
      </c>
      <c r="E23" s="1292"/>
      <c r="F23" s="1292"/>
      <c r="G23" s="1292"/>
      <c r="H23" s="1292"/>
      <c r="I23" s="1292"/>
      <c r="J23" s="1292"/>
      <c r="K23" s="1292"/>
      <c r="L23" s="1292"/>
      <c r="M23" s="1292"/>
      <c r="N23" s="1292"/>
      <c r="O23" s="1293"/>
      <c r="P23" s="901"/>
      <c r="Q23" s="901"/>
      <c r="R23" s="901"/>
      <c r="S23" s="901"/>
      <c r="T23" s="901"/>
      <c r="U23" s="901"/>
      <c r="V23" s="901"/>
      <c r="W23" s="922"/>
      <c r="X23" s="922"/>
      <c r="Y23" s="922"/>
      <c r="Z23" s="922"/>
      <c r="AA23" s="922"/>
      <c r="AB23" s="922"/>
      <c r="AC23" s="922"/>
      <c r="AD23" s="922"/>
      <c r="AE23" s="922"/>
      <c r="AF23" s="922"/>
      <c r="AG23" s="922"/>
      <c r="AH23" s="922"/>
      <c r="AI23" s="922"/>
      <c r="AJ23" s="922"/>
      <c r="AK23" s="922"/>
      <c r="AL23" s="922"/>
      <c r="AM23" s="901"/>
      <c r="AN23" s="922"/>
      <c r="AO23" s="922"/>
      <c r="AP23" s="922"/>
      <c r="AQ23" s="922"/>
      <c r="AR23" s="922"/>
      <c r="AS23" s="901"/>
      <c r="AT23" s="926"/>
      <c r="AU23" s="897"/>
    </row>
    <row r="24" spans="2:47" ht="23.25" customHeight="1" thickTop="1">
      <c r="B24" s="1288" t="s">
        <v>604</v>
      </c>
      <c r="C24" s="961" t="s">
        <v>690</v>
      </c>
      <c r="D24" s="962"/>
      <c r="E24" s="892" t="s">
        <v>585</v>
      </c>
      <c r="F24" s="899"/>
      <c r="G24" s="923"/>
      <c r="H24" s="923"/>
      <c r="I24" s="923"/>
      <c r="J24" s="923"/>
      <c r="K24" s="923"/>
      <c r="L24" s="923"/>
      <c r="M24" s="923"/>
      <c r="N24" s="923"/>
      <c r="O24" s="924"/>
      <c r="P24" s="925"/>
      <c r="Q24" s="925"/>
      <c r="R24" s="925"/>
      <c r="S24" s="925"/>
      <c r="T24" s="925"/>
      <c r="U24" s="925"/>
      <c r="V24" s="925"/>
      <c r="W24" s="908"/>
      <c r="X24" s="908"/>
      <c r="Y24" s="908"/>
      <c r="Z24" s="908"/>
      <c r="AA24" s="908"/>
      <c r="AB24" s="908"/>
      <c r="AC24" s="908"/>
      <c r="AD24" s="908"/>
      <c r="AE24" s="908"/>
      <c r="AF24" s="908"/>
      <c r="AG24" s="908"/>
      <c r="AH24" s="908"/>
      <c r="AI24" s="908"/>
      <c r="AJ24" s="908"/>
      <c r="AK24" s="908"/>
      <c r="AL24" s="908"/>
      <c r="AM24" s="925"/>
      <c r="AN24" s="908"/>
      <c r="AO24" s="908"/>
      <c r="AP24" s="908"/>
      <c r="AQ24" s="908"/>
      <c r="AR24" s="908"/>
      <c r="AS24" s="925"/>
      <c r="AT24" s="916"/>
      <c r="AU24" s="891" t="s">
        <v>791</v>
      </c>
    </row>
    <row r="25" spans="2:47" ht="23.25" customHeight="1">
      <c r="B25" s="1284"/>
      <c r="C25" s="956"/>
      <c r="D25" s="899"/>
      <c r="E25" s="1270" t="s">
        <v>586</v>
      </c>
      <c r="F25" s="1270"/>
      <c r="G25" s="1270"/>
      <c r="H25" s="1270"/>
      <c r="I25" s="1270"/>
      <c r="J25" s="1270"/>
      <c r="K25" s="1270"/>
      <c r="L25" s="1270"/>
      <c r="M25" s="1270"/>
      <c r="N25" s="1270"/>
      <c r="O25" s="1271"/>
      <c r="P25" s="870"/>
      <c r="Q25" s="870"/>
      <c r="R25" s="870"/>
      <c r="S25" s="870"/>
      <c r="T25" s="870"/>
      <c r="U25" s="870"/>
      <c r="V25" s="870"/>
      <c r="W25" s="921"/>
      <c r="X25" s="921"/>
      <c r="Y25" s="921"/>
      <c r="Z25" s="921"/>
      <c r="AA25" s="921"/>
      <c r="AB25" s="921"/>
      <c r="AC25" s="921"/>
      <c r="AD25" s="921"/>
      <c r="AE25" s="921"/>
      <c r="AF25" s="921"/>
      <c r="AG25" s="921"/>
      <c r="AH25" s="921"/>
      <c r="AI25" s="921"/>
      <c r="AJ25" s="921"/>
      <c r="AK25" s="921"/>
      <c r="AL25" s="921"/>
      <c r="AM25" s="870"/>
      <c r="AN25" s="921"/>
      <c r="AO25" s="921"/>
      <c r="AP25" s="921"/>
      <c r="AQ25" s="921"/>
      <c r="AR25" s="921"/>
      <c r="AS25" s="870"/>
      <c r="AT25" s="917"/>
      <c r="AU25" s="894"/>
    </row>
    <row r="26" spans="2:47" ht="23.25" customHeight="1">
      <c r="B26" s="1284"/>
      <c r="C26" s="895" t="s">
        <v>691</v>
      </c>
      <c r="D26" s="965"/>
      <c r="E26" s="892" t="s">
        <v>587</v>
      </c>
      <c r="F26" s="923"/>
      <c r="G26" s="923"/>
      <c r="H26" s="923"/>
      <c r="I26" s="923"/>
      <c r="J26" s="923"/>
      <c r="K26" s="923"/>
      <c r="L26" s="923"/>
      <c r="M26" s="923"/>
      <c r="N26" s="923"/>
      <c r="O26" s="923"/>
      <c r="P26" s="870"/>
      <c r="Q26" s="870"/>
      <c r="R26" s="870"/>
      <c r="S26" s="870"/>
      <c r="T26" s="870"/>
      <c r="U26" s="870"/>
      <c r="V26" s="870"/>
      <c r="W26" s="921"/>
      <c r="X26" s="921"/>
      <c r="Y26" s="921"/>
      <c r="Z26" s="921"/>
      <c r="AA26" s="921"/>
      <c r="AB26" s="921"/>
      <c r="AC26" s="921"/>
      <c r="AD26" s="921"/>
      <c r="AE26" s="921"/>
      <c r="AF26" s="921"/>
      <c r="AG26" s="921"/>
      <c r="AH26" s="921"/>
      <c r="AI26" s="921"/>
      <c r="AJ26" s="921"/>
      <c r="AK26" s="921"/>
      <c r="AL26" s="921"/>
      <c r="AM26" s="870"/>
      <c r="AN26" s="921"/>
      <c r="AO26" s="921"/>
      <c r="AP26" s="921"/>
      <c r="AQ26" s="921"/>
      <c r="AR26" s="921"/>
      <c r="AS26" s="870"/>
      <c r="AT26" s="917"/>
      <c r="AU26" s="891" t="s">
        <v>791</v>
      </c>
    </row>
    <row r="27" spans="2:47" ht="23.25" customHeight="1">
      <c r="B27" s="1284"/>
      <c r="C27" s="960" t="s">
        <v>692</v>
      </c>
      <c r="D27" s="963"/>
      <c r="E27" s="1278" t="s">
        <v>537</v>
      </c>
      <c r="F27" s="1279"/>
      <c r="G27" s="1279"/>
      <c r="H27" s="1279"/>
      <c r="I27" s="1279"/>
      <c r="J27" s="1279"/>
      <c r="K27" s="1279"/>
      <c r="L27" s="1279"/>
      <c r="M27" s="1279"/>
      <c r="N27" s="1279"/>
      <c r="O27" s="1280"/>
      <c r="P27" s="898"/>
      <c r="Q27" s="898"/>
      <c r="R27" s="898"/>
      <c r="S27" s="898"/>
      <c r="T27" s="898"/>
      <c r="U27" s="898"/>
      <c r="V27" s="898"/>
      <c r="W27" s="906"/>
      <c r="X27" s="906"/>
      <c r="Y27" s="906"/>
      <c r="Z27" s="906"/>
      <c r="AA27" s="906"/>
      <c r="AB27" s="906"/>
      <c r="AC27" s="906"/>
      <c r="AD27" s="906"/>
      <c r="AE27" s="906"/>
      <c r="AF27" s="906"/>
      <c r="AG27" s="906"/>
      <c r="AH27" s="906"/>
      <c r="AI27" s="906"/>
      <c r="AJ27" s="906"/>
      <c r="AK27" s="906"/>
      <c r="AL27" s="906"/>
      <c r="AM27" s="898"/>
      <c r="AN27" s="906"/>
      <c r="AO27" s="906"/>
      <c r="AP27" s="906"/>
      <c r="AQ27" s="906"/>
      <c r="AR27" s="906"/>
      <c r="AS27" s="898"/>
      <c r="AT27" s="918"/>
      <c r="AU27" s="1272" t="s">
        <v>850</v>
      </c>
    </row>
    <row r="28" spans="2:47" ht="23.25" customHeight="1">
      <c r="B28" s="1284"/>
      <c r="C28" s="959"/>
      <c r="D28" s="964"/>
      <c r="E28" s="1275" t="s">
        <v>538</v>
      </c>
      <c r="F28" s="1276"/>
      <c r="G28" s="1276"/>
      <c r="H28" s="1276"/>
      <c r="I28" s="1276"/>
      <c r="J28" s="1276"/>
      <c r="K28" s="1276"/>
      <c r="L28" s="1276"/>
      <c r="M28" s="1276"/>
      <c r="N28" s="1276"/>
      <c r="O28" s="1277"/>
      <c r="P28" s="870"/>
      <c r="Q28" s="870"/>
      <c r="R28" s="870"/>
      <c r="S28" s="870"/>
      <c r="T28" s="870"/>
      <c r="U28" s="870"/>
      <c r="V28" s="870"/>
      <c r="W28" s="921"/>
      <c r="X28" s="921"/>
      <c r="Y28" s="921"/>
      <c r="Z28" s="921"/>
      <c r="AA28" s="921"/>
      <c r="AB28" s="921"/>
      <c r="AC28" s="921"/>
      <c r="AD28" s="921"/>
      <c r="AE28" s="921"/>
      <c r="AF28" s="921"/>
      <c r="AG28" s="921"/>
      <c r="AH28" s="921"/>
      <c r="AI28" s="921"/>
      <c r="AJ28" s="921"/>
      <c r="AK28" s="921"/>
      <c r="AL28" s="921"/>
      <c r="AM28" s="870"/>
      <c r="AN28" s="921"/>
      <c r="AO28" s="921"/>
      <c r="AP28" s="921"/>
      <c r="AQ28" s="921"/>
      <c r="AR28" s="921"/>
      <c r="AS28" s="870"/>
      <c r="AT28" s="917"/>
      <c r="AU28" s="1273"/>
    </row>
    <row r="29" spans="2:47" ht="23.25" customHeight="1">
      <c r="B29" s="1284"/>
      <c r="C29" s="959"/>
      <c r="D29" s="964"/>
      <c r="E29" s="895" t="s">
        <v>15</v>
      </c>
      <c r="F29" s="930"/>
      <c r="G29" s="930"/>
      <c r="H29" s="930"/>
      <c r="I29" s="930"/>
      <c r="J29" s="930"/>
      <c r="K29" s="930"/>
      <c r="L29" s="930"/>
      <c r="M29" s="930"/>
      <c r="N29" s="930"/>
      <c r="O29" s="930"/>
      <c r="P29" s="870"/>
      <c r="Q29" s="870"/>
      <c r="R29" s="870"/>
      <c r="S29" s="870"/>
      <c r="T29" s="870"/>
      <c r="U29" s="870"/>
      <c r="V29" s="870"/>
      <c r="W29" s="921"/>
      <c r="X29" s="921"/>
      <c r="Y29" s="921"/>
      <c r="Z29" s="921"/>
      <c r="AA29" s="921"/>
      <c r="AB29" s="921"/>
      <c r="AC29" s="921"/>
      <c r="AD29" s="921"/>
      <c r="AE29" s="921"/>
      <c r="AF29" s="921"/>
      <c r="AG29" s="921"/>
      <c r="AH29" s="921"/>
      <c r="AI29" s="921"/>
      <c r="AJ29" s="921"/>
      <c r="AK29" s="921"/>
      <c r="AL29" s="921"/>
      <c r="AM29" s="870"/>
      <c r="AN29" s="921"/>
      <c r="AO29" s="921"/>
      <c r="AP29" s="921"/>
      <c r="AQ29" s="921"/>
      <c r="AR29" s="921"/>
      <c r="AS29" s="870"/>
      <c r="AT29" s="917"/>
      <c r="AU29" s="1274"/>
    </row>
    <row r="30" spans="2:47" ht="23.25" customHeight="1">
      <c r="B30" s="1284"/>
      <c r="C30" s="956"/>
      <c r="D30" s="899"/>
      <c r="E30" s="1270" t="s">
        <v>605</v>
      </c>
      <c r="F30" s="1270"/>
      <c r="G30" s="1270"/>
      <c r="H30" s="1270"/>
      <c r="I30" s="1270"/>
      <c r="J30" s="1270"/>
      <c r="K30" s="1270"/>
      <c r="L30" s="1270"/>
      <c r="M30" s="1270"/>
      <c r="N30" s="1270"/>
      <c r="O30" s="1271"/>
      <c r="P30" s="870"/>
      <c r="Q30" s="870"/>
      <c r="R30" s="870"/>
      <c r="S30" s="870"/>
      <c r="T30" s="870"/>
      <c r="U30" s="870"/>
      <c r="V30" s="870"/>
      <c r="W30" s="921"/>
      <c r="X30" s="921"/>
      <c r="Y30" s="921"/>
      <c r="Z30" s="921"/>
      <c r="AA30" s="921"/>
      <c r="AB30" s="921"/>
      <c r="AC30" s="921"/>
      <c r="AD30" s="921"/>
      <c r="AE30" s="921"/>
      <c r="AF30" s="921"/>
      <c r="AG30" s="921"/>
      <c r="AH30" s="921"/>
      <c r="AI30" s="921"/>
      <c r="AJ30" s="921"/>
      <c r="AK30" s="921"/>
      <c r="AL30" s="921"/>
      <c r="AM30" s="870"/>
      <c r="AN30" s="921"/>
      <c r="AO30" s="921"/>
      <c r="AP30" s="921"/>
      <c r="AQ30" s="921"/>
      <c r="AR30" s="921"/>
      <c r="AS30" s="870"/>
      <c r="AT30" s="917"/>
      <c r="AU30" s="894"/>
    </row>
    <row r="31" spans="2:47" ht="23.25" customHeight="1" thickBot="1">
      <c r="B31" s="1289"/>
      <c r="C31" s="958"/>
      <c r="D31" s="1265" t="s">
        <v>693</v>
      </c>
      <c r="E31" s="1265"/>
      <c r="F31" s="1265"/>
      <c r="G31" s="1265"/>
      <c r="H31" s="1265"/>
      <c r="I31" s="1265"/>
      <c r="J31" s="1265"/>
      <c r="K31" s="1265"/>
      <c r="L31" s="1265"/>
      <c r="M31" s="1265"/>
      <c r="N31" s="1265"/>
      <c r="O31" s="1266"/>
      <c r="P31" s="901"/>
      <c r="Q31" s="901"/>
      <c r="R31" s="901"/>
      <c r="S31" s="901"/>
      <c r="T31" s="901"/>
      <c r="U31" s="901"/>
      <c r="V31" s="901"/>
      <c r="W31" s="922"/>
      <c r="X31" s="922"/>
      <c r="Y31" s="922"/>
      <c r="Z31" s="922"/>
      <c r="AA31" s="922"/>
      <c r="AB31" s="922"/>
      <c r="AC31" s="922"/>
      <c r="AD31" s="922"/>
      <c r="AE31" s="922"/>
      <c r="AF31" s="922"/>
      <c r="AG31" s="922"/>
      <c r="AH31" s="922"/>
      <c r="AI31" s="922"/>
      <c r="AJ31" s="922"/>
      <c r="AK31" s="922"/>
      <c r="AL31" s="922"/>
      <c r="AM31" s="901"/>
      <c r="AN31" s="922"/>
      <c r="AO31" s="922"/>
      <c r="AP31" s="922"/>
      <c r="AQ31" s="922"/>
      <c r="AR31" s="922"/>
      <c r="AS31" s="901"/>
      <c r="AT31" s="928"/>
      <c r="AU31" s="929"/>
    </row>
    <row r="32" spans="2:47" ht="23.25" customHeight="1" thickTop="1" thickBot="1">
      <c r="B32" s="898"/>
      <c r="C32" s="899"/>
      <c r="D32" s="1264" t="s">
        <v>694</v>
      </c>
      <c r="E32" s="1264"/>
      <c r="F32" s="1264"/>
      <c r="G32" s="1264"/>
      <c r="H32" s="1264"/>
      <c r="I32" s="1264"/>
      <c r="J32" s="1264"/>
      <c r="K32" s="1264"/>
      <c r="L32" s="1264"/>
      <c r="M32" s="1264"/>
      <c r="N32" s="1264"/>
      <c r="O32" s="1264"/>
      <c r="P32" s="924"/>
      <c r="Q32" s="906"/>
      <c r="R32" s="927"/>
      <c r="S32" s="927"/>
      <c r="T32" s="927"/>
      <c r="U32" s="927"/>
      <c r="V32" s="927"/>
      <c r="W32" s="927"/>
      <c r="X32" s="927"/>
      <c r="Y32" s="927"/>
      <c r="Z32" s="927"/>
      <c r="AA32" s="927"/>
      <c r="AB32" s="927"/>
      <c r="AC32" s="927"/>
      <c r="AD32" s="927"/>
      <c r="AE32" s="927"/>
      <c r="AF32" s="927"/>
      <c r="AG32" s="927"/>
      <c r="AH32" s="927"/>
      <c r="AI32" s="927"/>
      <c r="AJ32" s="927"/>
      <c r="AK32" s="927"/>
      <c r="AL32" s="927"/>
      <c r="AM32" s="898"/>
      <c r="AN32" s="927"/>
      <c r="AO32" s="927"/>
      <c r="AP32" s="927"/>
      <c r="AQ32" s="927"/>
      <c r="AR32" s="927"/>
      <c r="AS32" s="898"/>
      <c r="AT32" s="919"/>
      <c r="AU32" s="900"/>
    </row>
    <row r="33" spans="2:47" ht="13">
      <c r="E33" s="869"/>
      <c r="F33" s="869"/>
      <c r="G33" s="869"/>
      <c r="H33" s="869"/>
      <c r="I33" s="869"/>
      <c r="J33" s="869"/>
      <c r="K33" s="869"/>
      <c r="L33" s="869"/>
      <c r="M33" s="869"/>
      <c r="N33" s="869"/>
      <c r="O33" s="869"/>
      <c r="P33" s="869"/>
      <c r="R33" s="869"/>
      <c r="S33" s="869"/>
      <c r="T33" s="869"/>
      <c r="U33" s="869"/>
      <c r="V33" s="869"/>
      <c r="W33" s="869"/>
      <c r="X33" s="869"/>
      <c r="Y33" s="869"/>
      <c r="Z33" s="869"/>
      <c r="AA33" s="869"/>
      <c r="AB33" s="869"/>
      <c r="AC33" s="869"/>
      <c r="AD33" s="869"/>
      <c r="AE33" s="869"/>
      <c r="AF33" s="869"/>
      <c r="AG33" s="831"/>
      <c r="AH33" s="831"/>
      <c r="AN33" s="831"/>
    </row>
    <row r="34" spans="2:47" s="936" customFormat="1" ht="15" customHeight="1">
      <c r="B34" s="937" t="s">
        <v>539</v>
      </c>
      <c r="C34" s="937"/>
      <c r="E34" s="938"/>
      <c r="F34" s="938"/>
      <c r="G34" s="938"/>
      <c r="H34" s="938"/>
      <c r="I34" s="938"/>
      <c r="J34" s="938"/>
      <c r="K34" s="938"/>
      <c r="L34" s="938"/>
      <c r="M34" s="938"/>
      <c r="N34" s="938"/>
      <c r="O34" s="938"/>
      <c r="P34" s="938"/>
      <c r="R34" s="938"/>
      <c r="S34" s="938"/>
      <c r="T34" s="938"/>
      <c r="U34" s="938"/>
      <c r="V34" s="938"/>
      <c r="W34" s="938"/>
      <c r="X34" s="938"/>
      <c r="Y34" s="938"/>
      <c r="Z34" s="938"/>
      <c r="AA34" s="938"/>
      <c r="AB34" s="938"/>
      <c r="AC34" s="938"/>
      <c r="AD34" s="938"/>
      <c r="AE34" s="938"/>
      <c r="AF34" s="938"/>
      <c r="AG34" s="939"/>
      <c r="AH34" s="939"/>
      <c r="AN34" s="939"/>
    </row>
    <row r="35" spans="2:47" s="936" customFormat="1" ht="13.5" customHeight="1" thickBot="1">
      <c r="B35" s="689" t="s">
        <v>579</v>
      </c>
      <c r="C35" s="689"/>
      <c r="F35" s="689"/>
      <c r="V35" s="940"/>
      <c r="W35" s="1064" t="s">
        <v>794</v>
      </c>
      <c r="X35" s="940"/>
    </row>
    <row r="36" spans="2:47" s="936" customFormat="1" ht="13.5" customHeight="1">
      <c r="B36" s="689" t="s">
        <v>793</v>
      </c>
      <c r="C36" s="689"/>
      <c r="E36" s="689"/>
      <c r="F36" s="689"/>
      <c r="W36" s="1066" t="s">
        <v>531</v>
      </c>
      <c r="X36" s="1067"/>
    </row>
    <row r="37" spans="2:47" s="936" customFormat="1" ht="13.5" customHeight="1" thickBot="1">
      <c r="B37" s="689" t="s">
        <v>580</v>
      </c>
      <c r="C37" s="689"/>
      <c r="E37" s="689"/>
      <c r="F37" s="689"/>
      <c r="W37" s="1068" t="s">
        <v>532</v>
      </c>
      <c r="X37" s="1069"/>
    </row>
    <row r="38" spans="2:47" s="936" customFormat="1" ht="13.5" customHeight="1" thickTop="1" thickBot="1">
      <c r="B38" s="689" t="s">
        <v>581</v>
      </c>
      <c r="C38" s="689"/>
      <c r="E38" s="689"/>
      <c r="F38" s="689"/>
      <c r="W38" s="1070" t="s">
        <v>33</v>
      </c>
      <c r="X38" s="1071"/>
      <c r="AI38" s="827"/>
      <c r="AJ38" s="827"/>
      <c r="AK38" s="827"/>
      <c r="AL38" s="827"/>
      <c r="AM38" s="827"/>
    </row>
    <row r="39" spans="2:47" s="936" customFormat="1" ht="13.5" customHeight="1">
      <c r="B39" s="689" t="s">
        <v>582</v>
      </c>
      <c r="C39" s="689"/>
      <c r="E39" s="689"/>
      <c r="F39" s="689"/>
      <c r="V39" s="1063" t="s">
        <v>795</v>
      </c>
      <c r="W39" s="936" t="s">
        <v>796</v>
      </c>
      <c r="X39" s="1065"/>
      <c r="AI39" s="827"/>
      <c r="AJ39" s="827"/>
      <c r="AK39" s="827"/>
      <c r="AL39" s="827"/>
      <c r="AM39" s="827"/>
      <c r="AU39" s="1065"/>
    </row>
    <row r="40" spans="2:47" s="936" customFormat="1" ht="13.5" customHeight="1">
      <c r="B40" s="689" t="s">
        <v>584</v>
      </c>
      <c r="C40" s="689"/>
      <c r="E40" s="689"/>
      <c r="F40" s="689"/>
      <c r="AS40" s="1065"/>
      <c r="AT40" s="1065"/>
      <c r="AU40" s="1065"/>
    </row>
    <row r="41" spans="2:47" s="936" customFormat="1" ht="13.5" customHeight="1">
      <c r="B41" s="689" t="s">
        <v>677</v>
      </c>
      <c r="C41" s="689"/>
      <c r="E41" s="689"/>
      <c r="F41" s="689"/>
    </row>
    <row r="42" spans="2:47" s="936" customFormat="1" ht="13.5" customHeight="1">
      <c r="B42" s="689" t="s">
        <v>778</v>
      </c>
      <c r="C42" s="689"/>
      <c r="E42" s="689"/>
      <c r="F42" s="941"/>
    </row>
    <row r="43" spans="2:47" ht="18" customHeight="1">
      <c r="D43" s="642"/>
      <c r="E43" s="642"/>
    </row>
  </sheetData>
  <mergeCells count="22">
    <mergeCell ref="B4:O4"/>
    <mergeCell ref="B24:B31"/>
    <mergeCell ref="D6:D7"/>
    <mergeCell ref="D8:D12"/>
    <mergeCell ref="E12:O12"/>
    <mergeCell ref="D23:O23"/>
    <mergeCell ref="E21:O21"/>
    <mergeCell ref="D14:D15"/>
    <mergeCell ref="E14:O14"/>
    <mergeCell ref="E15:O15"/>
    <mergeCell ref="C5:O5"/>
    <mergeCell ref="B6:B23"/>
    <mergeCell ref="D32:O32"/>
    <mergeCell ref="D31:O31"/>
    <mergeCell ref="AU17:AU21"/>
    <mergeCell ref="E30:O30"/>
    <mergeCell ref="AU27:AU29"/>
    <mergeCell ref="E25:O25"/>
    <mergeCell ref="E28:O28"/>
    <mergeCell ref="E27:O27"/>
    <mergeCell ref="C22:O22"/>
    <mergeCell ref="C6:C20"/>
  </mergeCells>
  <phoneticPr fontId="9"/>
  <pageMargins left="0.79" right="0.78740157480314965" top="0.39370078740157483" bottom="0.39370078740157483" header="0.27559055118110237" footer="0.19685039370078741"/>
  <pageSetup paperSize="8" scale="36"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2"/>
  <sheetViews>
    <sheetView showGridLines="0" view="pageBreakPreview" zoomScaleNormal="100" zoomScaleSheetLayoutView="100" zoomScalePageLayoutView="80" workbookViewId="0">
      <selection sqref="A1:J1"/>
    </sheetView>
  </sheetViews>
  <sheetFormatPr defaultColWidth="9.1796875" defaultRowHeight="12"/>
  <cols>
    <col min="1" max="5" width="17.54296875" style="946" customWidth="1"/>
    <col min="6" max="6" width="7.1796875" style="946" customWidth="1"/>
    <col min="7" max="10" width="17.54296875" style="946" customWidth="1"/>
    <col min="11" max="16384" width="9.1796875" style="946"/>
  </cols>
  <sheetData>
    <row r="1" spans="1:10">
      <c r="A1" s="1300"/>
      <c r="B1" s="1300"/>
      <c r="C1" s="1300"/>
      <c r="D1" s="1300"/>
      <c r="E1" s="1300"/>
      <c r="F1" s="1300"/>
      <c r="G1" s="1300"/>
      <c r="H1" s="1300"/>
      <c r="I1" s="1300"/>
      <c r="J1" s="1300"/>
    </row>
    <row r="6" spans="1:10" ht="14">
      <c r="A6" s="1301" t="s">
        <v>669</v>
      </c>
      <c r="B6" s="1301"/>
      <c r="C6" s="1301"/>
      <c r="D6" s="1301"/>
      <c r="E6" s="1301"/>
      <c r="F6" s="1301"/>
      <c r="G6" s="1301"/>
      <c r="H6" s="1301"/>
      <c r="I6" s="1301"/>
      <c r="J6" s="1301"/>
    </row>
    <row r="7" spans="1:10" ht="12.5" thickBot="1">
      <c r="A7" s="946" t="s">
        <v>812</v>
      </c>
    </row>
    <row r="8" spans="1:10" ht="27.25" customHeight="1" thickBot="1">
      <c r="A8" s="1036" t="s">
        <v>765</v>
      </c>
      <c r="B8" s="1037" t="s">
        <v>766</v>
      </c>
      <c r="C8" s="1037" t="s">
        <v>542</v>
      </c>
      <c r="D8" s="1037" t="s">
        <v>543</v>
      </c>
      <c r="E8" s="1039" t="s">
        <v>544</v>
      </c>
      <c r="F8" s="1040" t="s">
        <v>545</v>
      </c>
      <c r="G8" s="1037" t="s">
        <v>547</v>
      </c>
      <c r="H8" s="1038" t="s">
        <v>583</v>
      </c>
      <c r="I8" s="1048" t="s">
        <v>814</v>
      </c>
      <c r="J8" s="1044" t="s">
        <v>546</v>
      </c>
    </row>
    <row r="9" spans="1:10" ht="39.65" customHeight="1">
      <c r="A9" s="1033"/>
      <c r="B9" s="1034"/>
      <c r="C9" s="1034"/>
      <c r="D9" s="1034"/>
      <c r="E9" s="1035"/>
      <c r="F9" s="1041"/>
      <c r="G9" s="1034"/>
      <c r="H9" s="1034"/>
      <c r="I9" s="1035"/>
      <c r="J9" s="1045"/>
    </row>
    <row r="10" spans="1:10" ht="39.65" customHeight="1">
      <c r="A10" s="1028"/>
      <c r="B10" s="947"/>
      <c r="C10" s="947"/>
      <c r="D10" s="947"/>
      <c r="E10" s="1029"/>
      <c r="F10" s="1042"/>
      <c r="G10" s="947"/>
      <c r="H10" s="947"/>
      <c r="I10" s="1029"/>
      <c r="J10" s="1046"/>
    </row>
    <row r="11" spans="1:10" ht="39.65" customHeight="1">
      <c r="A11" s="1028"/>
      <c r="B11" s="947"/>
      <c r="C11" s="947"/>
      <c r="D11" s="947"/>
      <c r="E11" s="1029"/>
      <c r="F11" s="1042"/>
      <c r="G11" s="947"/>
      <c r="H11" s="947"/>
      <c r="I11" s="1029"/>
      <c r="J11" s="1046"/>
    </row>
    <row r="12" spans="1:10" ht="39.65" customHeight="1">
      <c r="A12" s="1028"/>
      <c r="B12" s="947"/>
      <c r="C12" s="947"/>
      <c r="D12" s="947"/>
      <c r="E12" s="1029"/>
      <c r="F12" s="1042"/>
      <c r="G12" s="947"/>
      <c r="H12" s="947"/>
      <c r="I12" s="1029"/>
      <c r="J12" s="1046"/>
    </row>
    <row r="13" spans="1:10" ht="39.65" customHeight="1">
      <c r="A13" s="1028"/>
      <c r="B13" s="947"/>
      <c r="C13" s="947"/>
      <c r="D13" s="947"/>
      <c r="E13" s="1029"/>
      <c r="F13" s="1042"/>
      <c r="G13" s="947"/>
      <c r="H13" s="947"/>
      <c r="I13" s="1029"/>
      <c r="J13" s="1046"/>
    </row>
    <row r="14" spans="1:10" ht="39.65" customHeight="1">
      <c r="A14" s="1028"/>
      <c r="B14" s="947"/>
      <c r="C14" s="947"/>
      <c r="D14" s="947"/>
      <c r="E14" s="1029"/>
      <c r="F14" s="1042"/>
      <c r="G14" s="947"/>
      <c r="H14" s="947"/>
      <c r="I14" s="1029"/>
      <c r="J14" s="1046"/>
    </row>
    <row r="15" spans="1:10" ht="39.65" customHeight="1">
      <c r="A15" s="1028"/>
      <c r="B15" s="947"/>
      <c r="C15" s="947"/>
      <c r="D15" s="947"/>
      <c r="E15" s="1029"/>
      <c r="F15" s="1042"/>
      <c r="G15" s="947"/>
      <c r="H15" s="947"/>
      <c r="I15" s="1029"/>
      <c r="J15" s="1046"/>
    </row>
    <row r="16" spans="1:10" ht="39.65" customHeight="1">
      <c r="A16" s="1028"/>
      <c r="B16" s="947"/>
      <c r="C16" s="947"/>
      <c r="D16" s="947"/>
      <c r="E16" s="1029"/>
      <c r="F16" s="1042"/>
      <c r="G16" s="947"/>
      <c r="H16" s="947"/>
      <c r="I16" s="1029"/>
      <c r="J16" s="1046"/>
    </row>
    <row r="17" spans="1:10" ht="39.65" customHeight="1">
      <c r="A17" s="1028"/>
      <c r="B17" s="947"/>
      <c r="C17" s="947"/>
      <c r="D17" s="947"/>
      <c r="E17" s="1029"/>
      <c r="F17" s="1042"/>
      <c r="G17" s="947"/>
      <c r="H17" s="947"/>
      <c r="I17" s="1029"/>
      <c r="J17" s="1046"/>
    </row>
    <row r="18" spans="1:10" ht="39.65" customHeight="1" thickBot="1">
      <c r="A18" s="1030"/>
      <c r="B18" s="1031"/>
      <c r="C18" s="1031"/>
      <c r="D18" s="1031"/>
      <c r="E18" s="1032"/>
      <c r="F18" s="1043"/>
      <c r="G18" s="1031"/>
      <c r="H18" s="1031"/>
      <c r="I18" s="1032"/>
      <c r="J18" s="1047"/>
    </row>
    <row r="19" spans="1:10" s="949" customFormat="1" ht="13.5" customHeight="1">
      <c r="A19" s="948" t="s">
        <v>779</v>
      </c>
    </row>
    <row r="20" spans="1:10" s="949" customFormat="1" ht="13.5" customHeight="1">
      <c r="A20" s="948" t="s">
        <v>798</v>
      </c>
    </row>
    <row r="21" spans="1:10" s="949" customFormat="1" ht="13.5" customHeight="1">
      <c r="A21" s="950" t="s">
        <v>797</v>
      </c>
    </row>
    <row r="22" spans="1:10" s="949" customFormat="1" ht="13.5" customHeight="1">
      <c r="A22" s="950" t="s">
        <v>606</v>
      </c>
    </row>
  </sheetData>
  <mergeCells count="2">
    <mergeCell ref="A1:J1"/>
    <mergeCell ref="A6:J6"/>
  </mergeCells>
  <phoneticPr fontId="9"/>
  <printOptions horizontalCentered="1" verticalCentered="1"/>
  <pageMargins left="0.23622047244094491" right="0.23622047244094491" top="0.74803149606299213" bottom="0.74803149606299213" header="0.31496062992125984" footer="0.31496062992125984"/>
  <pageSetup paperSize="9" scale="8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2"/>
  <sheetViews>
    <sheetView showGridLines="0" view="pageBreakPreview" zoomScaleNormal="100" zoomScaleSheetLayoutView="100" workbookViewId="0">
      <selection sqref="A1:J1"/>
    </sheetView>
  </sheetViews>
  <sheetFormatPr defaultColWidth="9.1796875" defaultRowHeight="12"/>
  <cols>
    <col min="1" max="5" width="17.54296875" style="946" customWidth="1"/>
    <col min="6" max="6" width="7.1796875" style="946" customWidth="1"/>
    <col min="7" max="10" width="17.54296875" style="946" customWidth="1"/>
    <col min="11" max="16384" width="9.1796875" style="946"/>
  </cols>
  <sheetData>
    <row r="1" spans="1:10">
      <c r="A1" s="1300"/>
      <c r="B1" s="1300"/>
      <c r="C1" s="1300"/>
      <c r="D1" s="1300"/>
      <c r="E1" s="1300"/>
      <c r="F1" s="1300"/>
      <c r="G1" s="1300"/>
      <c r="H1" s="1300"/>
      <c r="I1" s="1300"/>
      <c r="J1" s="1300"/>
    </row>
    <row r="6" spans="1:10" ht="14">
      <c r="A6" s="1301" t="s">
        <v>607</v>
      </c>
      <c r="B6" s="1301"/>
      <c r="C6" s="1301"/>
      <c r="D6" s="1301"/>
      <c r="E6" s="1301"/>
      <c r="F6" s="1301"/>
      <c r="G6" s="1301"/>
      <c r="H6" s="1301"/>
      <c r="I6" s="1301"/>
      <c r="J6" s="1301"/>
    </row>
    <row r="7" spans="1:10" ht="12.5" thickBot="1">
      <c r="A7" s="946" t="s">
        <v>813</v>
      </c>
    </row>
    <row r="8" spans="1:10" ht="27.25" customHeight="1" thickBot="1">
      <c r="A8" s="1036" t="s">
        <v>540</v>
      </c>
      <c r="B8" s="1037" t="s">
        <v>541</v>
      </c>
      <c r="C8" s="1037" t="s">
        <v>542</v>
      </c>
      <c r="D8" s="1037" t="s">
        <v>543</v>
      </c>
      <c r="E8" s="1039" t="s">
        <v>544</v>
      </c>
      <c r="F8" s="1040" t="s">
        <v>545</v>
      </c>
      <c r="G8" s="1037" t="s">
        <v>547</v>
      </c>
      <c r="H8" s="1038" t="s">
        <v>583</v>
      </c>
      <c r="I8" s="1049" t="s">
        <v>814</v>
      </c>
      <c r="J8" s="1053" t="s">
        <v>546</v>
      </c>
    </row>
    <row r="9" spans="1:10" ht="39.65" customHeight="1">
      <c r="A9" s="1033"/>
      <c r="B9" s="1034"/>
      <c r="C9" s="1034"/>
      <c r="D9" s="1034"/>
      <c r="E9" s="1035"/>
      <c r="F9" s="1041"/>
      <c r="G9" s="1034"/>
      <c r="H9" s="1034"/>
      <c r="I9" s="1050"/>
      <c r="J9" s="1054"/>
    </row>
    <row r="10" spans="1:10" ht="39.65" customHeight="1">
      <c r="A10" s="1028"/>
      <c r="B10" s="947"/>
      <c r="C10" s="947"/>
      <c r="D10" s="947"/>
      <c r="E10" s="1029"/>
      <c r="F10" s="1042"/>
      <c r="G10" s="947"/>
      <c r="H10" s="947"/>
      <c r="I10" s="1051"/>
      <c r="J10" s="1055"/>
    </row>
    <row r="11" spans="1:10" ht="39.65" customHeight="1">
      <c r="A11" s="1028"/>
      <c r="B11" s="947"/>
      <c r="C11" s="947"/>
      <c r="D11" s="947"/>
      <c r="E11" s="1029"/>
      <c r="F11" s="1042"/>
      <c r="G11" s="947"/>
      <c r="H11" s="947"/>
      <c r="I11" s="1051"/>
      <c r="J11" s="1055"/>
    </row>
    <row r="12" spans="1:10" ht="39.65" customHeight="1">
      <c r="A12" s="1028"/>
      <c r="B12" s="947"/>
      <c r="C12" s="947"/>
      <c r="D12" s="947"/>
      <c r="E12" s="1029"/>
      <c r="F12" s="1042"/>
      <c r="G12" s="947"/>
      <c r="H12" s="947"/>
      <c r="I12" s="1051"/>
      <c r="J12" s="1055"/>
    </row>
    <row r="13" spans="1:10" ht="39.65" customHeight="1">
      <c r="A13" s="1028"/>
      <c r="B13" s="947"/>
      <c r="C13" s="947"/>
      <c r="D13" s="947"/>
      <c r="E13" s="1029"/>
      <c r="F13" s="1042"/>
      <c r="G13" s="947"/>
      <c r="H13" s="947"/>
      <c r="I13" s="1051"/>
      <c r="J13" s="1055"/>
    </row>
    <row r="14" spans="1:10" ht="39.65" customHeight="1">
      <c r="A14" s="1028"/>
      <c r="B14" s="947"/>
      <c r="C14" s="947"/>
      <c r="D14" s="947"/>
      <c r="E14" s="1029"/>
      <c r="F14" s="1042"/>
      <c r="G14" s="947"/>
      <c r="H14" s="947"/>
      <c r="I14" s="1051"/>
      <c r="J14" s="1055"/>
    </row>
    <row r="15" spans="1:10" ht="39.65" customHeight="1">
      <c r="A15" s="1028"/>
      <c r="B15" s="947"/>
      <c r="C15" s="947"/>
      <c r="D15" s="947"/>
      <c r="E15" s="1029"/>
      <c r="F15" s="1042"/>
      <c r="G15" s="947"/>
      <c r="H15" s="947"/>
      <c r="I15" s="1051"/>
      <c r="J15" s="1055"/>
    </row>
    <row r="16" spans="1:10" ht="39.65" customHeight="1">
      <c r="A16" s="1028"/>
      <c r="B16" s="947"/>
      <c r="C16" s="947"/>
      <c r="D16" s="947"/>
      <c r="E16" s="1029"/>
      <c r="F16" s="1042"/>
      <c r="G16" s="947"/>
      <c r="H16" s="947"/>
      <c r="I16" s="1051"/>
      <c r="J16" s="1055"/>
    </row>
    <row r="17" spans="1:10" ht="39.65" customHeight="1">
      <c r="A17" s="1028"/>
      <c r="B17" s="947"/>
      <c r="C17" s="947"/>
      <c r="D17" s="947"/>
      <c r="E17" s="1029"/>
      <c r="F17" s="1042"/>
      <c r="G17" s="947"/>
      <c r="H17" s="947"/>
      <c r="I17" s="1051"/>
      <c r="J17" s="1055"/>
    </row>
    <row r="18" spans="1:10" ht="39.65" customHeight="1" thickBot="1">
      <c r="A18" s="1030"/>
      <c r="B18" s="1031"/>
      <c r="C18" s="1031"/>
      <c r="D18" s="1031"/>
      <c r="E18" s="1032"/>
      <c r="F18" s="1043"/>
      <c r="G18" s="1031"/>
      <c r="H18" s="1031"/>
      <c r="I18" s="1052"/>
      <c r="J18" s="1056"/>
    </row>
    <row r="19" spans="1:10" ht="14.25" customHeight="1">
      <c r="A19" s="948" t="s">
        <v>779</v>
      </c>
    </row>
    <row r="20" spans="1:10" ht="14.25" customHeight="1">
      <c r="A20" s="948" t="s">
        <v>798</v>
      </c>
    </row>
    <row r="21" spans="1:10" ht="14.25" customHeight="1">
      <c r="A21" s="950" t="s">
        <v>797</v>
      </c>
    </row>
    <row r="22" spans="1:10" ht="14.25" customHeight="1">
      <c r="A22" s="950" t="s">
        <v>606</v>
      </c>
    </row>
  </sheetData>
  <mergeCells count="2">
    <mergeCell ref="A1:J1"/>
    <mergeCell ref="A6:J6"/>
  </mergeCells>
  <phoneticPr fontId="9"/>
  <printOptions horizontalCentered="1" verticalCentered="1"/>
  <pageMargins left="0.23622047244094491" right="0.23622047244094491" top="0.74803149606299213" bottom="0.74803149606299213" header="0.31496062992125984" footer="0.31496062992125984"/>
  <pageSetup paperSize="9" scale="8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P46"/>
  <sheetViews>
    <sheetView showGridLines="0" view="pageBreakPreview" zoomScaleNormal="55" zoomScaleSheetLayoutView="100" workbookViewId="0">
      <selection activeCell="S38" sqref="S38"/>
    </sheetView>
  </sheetViews>
  <sheetFormatPr defaultColWidth="9.1796875" defaultRowHeight="13"/>
  <cols>
    <col min="1" max="1" width="2.453125" style="833" customWidth="1"/>
    <col min="2" max="2" width="6.54296875" style="833" customWidth="1"/>
    <col min="3" max="3" width="1" style="833" customWidth="1"/>
    <col min="4" max="4" width="30" style="833" customWidth="1"/>
    <col min="5" max="5" width="3.453125" style="833" bestFit="1" customWidth="1"/>
    <col min="6" max="6" width="3.453125" style="833" customWidth="1"/>
    <col min="7" max="7" width="3.453125" style="833" bestFit="1" customWidth="1"/>
    <col min="8" max="16" width="2.54296875" style="833" bestFit="1" customWidth="1"/>
    <col min="17" max="19" width="3.453125" style="833" bestFit="1" customWidth="1"/>
    <col min="20" max="22" width="2.54296875" style="833" bestFit="1" customWidth="1"/>
    <col min="23" max="58" width="2.54296875" style="833" customWidth="1"/>
    <col min="59" max="64" width="2.54296875" style="833" bestFit="1" customWidth="1"/>
    <col min="65" max="67" width="3.453125" style="833" bestFit="1" customWidth="1"/>
    <col min="68" max="76" width="2.54296875" style="833" bestFit="1" customWidth="1"/>
    <col min="77" max="79" width="3.453125" style="833" bestFit="1" customWidth="1"/>
    <col min="80" max="88" width="2.54296875" style="833" bestFit="1" customWidth="1"/>
    <col min="89" max="91" width="3.453125" style="833" bestFit="1" customWidth="1"/>
    <col min="92" max="94" width="2.54296875" style="833" bestFit="1" customWidth="1"/>
    <col min="95" max="95" width="2.7265625" style="833" customWidth="1"/>
    <col min="96" max="16384" width="9.1796875" style="833"/>
  </cols>
  <sheetData>
    <row r="1" spans="2:94" ht="13.5" customHeight="1">
      <c r="B1" s="1314"/>
      <c r="C1" s="1314"/>
      <c r="D1" s="1314"/>
      <c r="E1" s="1315"/>
      <c r="F1" s="1315"/>
      <c r="G1" s="1315"/>
      <c r="H1" s="1315"/>
      <c r="I1" s="1315"/>
      <c r="J1" s="1315"/>
      <c r="K1" s="1315"/>
      <c r="L1" s="1315"/>
      <c r="M1" s="1315"/>
      <c r="N1" s="1315"/>
      <c r="O1" s="1315"/>
      <c r="P1" s="1315"/>
      <c r="Q1" s="1315"/>
      <c r="R1" s="1315"/>
      <c r="S1" s="1315"/>
      <c r="T1" s="1315"/>
      <c r="U1" s="1315"/>
      <c r="V1" s="1315"/>
      <c r="W1" s="1315"/>
      <c r="X1" s="1315"/>
      <c r="Y1" s="1315"/>
      <c r="Z1" s="1315"/>
      <c r="AA1" s="1315"/>
      <c r="AB1" s="1315"/>
      <c r="AC1" s="1315"/>
      <c r="AD1" s="1315"/>
      <c r="AE1" s="1315"/>
      <c r="AF1" s="1315"/>
      <c r="AG1" s="1315"/>
      <c r="AH1" s="1315"/>
      <c r="AI1" s="1315"/>
      <c r="AJ1" s="1315"/>
      <c r="AK1" s="1315"/>
      <c r="AL1" s="1315"/>
      <c r="AM1" s="1315"/>
      <c r="AN1" s="1315"/>
      <c r="AO1" s="1315"/>
      <c r="AP1" s="1315"/>
      <c r="AQ1" s="1315"/>
      <c r="AR1" s="1315"/>
      <c r="AS1" s="1315"/>
      <c r="AT1" s="1315"/>
      <c r="AU1" s="1315"/>
      <c r="AV1" s="1315"/>
      <c r="AW1" s="1315"/>
      <c r="AX1" s="1315"/>
      <c r="AY1" s="1315"/>
      <c r="AZ1" s="1315"/>
      <c r="BA1" s="1315"/>
      <c r="BB1" s="1315"/>
      <c r="BC1" s="1315"/>
      <c r="BD1" s="1315"/>
      <c r="BE1" s="1315"/>
      <c r="BF1" s="1315"/>
      <c r="BS1" s="1316"/>
      <c r="BT1" s="1316"/>
      <c r="BU1" s="1316"/>
      <c r="BV1" s="1316"/>
      <c r="BW1" s="1316"/>
      <c r="BX1" s="1316"/>
      <c r="BY1" s="1316"/>
      <c r="BZ1" s="1316"/>
      <c r="CA1" s="1316"/>
      <c r="CB1" s="1316"/>
      <c r="CC1" s="1316"/>
      <c r="CD1" s="1316"/>
      <c r="CE1" s="1315"/>
      <c r="CF1" s="1315"/>
      <c r="CG1" s="1315"/>
      <c r="CH1" s="1315"/>
      <c r="CI1" s="1315"/>
      <c r="CJ1" s="1315"/>
      <c r="CK1" s="1315"/>
      <c r="CL1" s="1315"/>
      <c r="CM1" s="1315"/>
      <c r="CN1" s="1315"/>
      <c r="CO1" s="1315"/>
      <c r="CP1" s="1315"/>
    </row>
    <row r="2" spans="2:94" ht="13.5" customHeight="1">
      <c r="B2" s="1314"/>
      <c r="C2" s="1314"/>
      <c r="D2" s="1314"/>
      <c r="E2" s="1315"/>
      <c r="F2" s="1315"/>
      <c r="G2" s="1315"/>
      <c r="H2" s="1315"/>
      <c r="I2" s="1315"/>
      <c r="J2" s="1315"/>
      <c r="K2" s="1315"/>
      <c r="L2" s="1315"/>
      <c r="M2" s="1315"/>
      <c r="N2" s="1315"/>
      <c r="O2" s="1315"/>
      <c r="P2" s="1315"/>
      <c r="Q2" s="1315"/>
      <c r="R2" s="1315"/>
      <c r="S2" s="1315"/>
      <c r="T2" s="1315"/>
      <c r="U2" s="1315"/>
      <c r="V2" s="1315"/>
      <c r="W2" s="1315"/>
      <c r="X2" s="1315"/>
      <c r="Y2" s="1315"/>
      <c r="Z2" s="1315"/>
      <c r="AA2" s="1315"/>
      <c r="AB2" s="1315"/>
      <c r="AC2" s="1315"/>
      <c r="AD2" s="1315"/>
      <c r="AE2" s="1315"/>
      <c r="AF2" s="1315"/>
      <c r="AG2" s="1315"/>
      <c r="AH2" s="1315"/>
      <c r="AI2" s="1315"/>
      <c r="AJ2" s="1315"/>
      <c r="AK2" s="1315"/>
      <c r="AL2" s="1315"/>
      <c r="AM2" s="1315"/>
      <c r="AN2" s="1315"/>
      <c r="AO2" s="1315"/>
      <c r="AP2" s="1315"/>
      <c r="AQ2" s="1315"/>
      <c r="AR2" s="1315"/>
      <c r="AS2" s="1315"/>
      <c r="AT2" s="1315"/>
      <c r="AU2" s="1315"/>
      <c r="AV2" s="1315"/>
      <c r="AW2" s="1315"/>
      <c r="AX2" s="1315"/>
      <c r="AY2" s="1315"/>
      <c r="AZ2" s="1315"/>
      <c r="BA2" s="1315"/>
      <c r="BB2" s="1315"/>
      <c r="BC2" s="1315"/>
      <c r="BD2" s="1315"/>
      <c r="BE2" s="1315"/>
      <c r="BF2" s="1315"/>
      <c r="BS2" s="1316"/>
      <c r="BT2" s="1316"/>
      <c r="BU2" s="1316"/>
      <c r="BV2" s="1316"/>
      <c r="BW2" s="1316"/>
      <c r="BX2" s="1316"/>
      <c r="BY2" s="1316"/>
      <c r="BZ2" s="1316"/>
      <c r="CA2" s="1316"/>
      <c r="CB2" s="1316"/>
      <c r="CC2" s="1316"/>
      <c r="CD2" s="1316"/>
      <c r="CE2" s="1315"/>
      <c r="CF2" s="1315"/>
      <c r="CG2" s="1315"/>
      <c r="CH2" s="1315"/>
      <c r="CI2" s="1315"/>
      <c r="CJ2" s="1315"/>
      <c r="CK2" s="1315"/>
      <c r="CL2" s="1315"/>
      <c r="CM2" s="1315"/>
      <c r="CN2" s="1315"/>
      <c r="CO2" s="1315"/>
      <c r="CP2" s="1315"/>
    </row>
    <row r="4" spans="2:94" ht="14">
      <c r="B4" s="1318" t="s">
        <v>548</v>
      </c>
      <c r="C4" s="1319"/>
      <c r="D4" s="1319"/>
      <c r="E4" s="1320" t="s">
        <v>591</v>
      </c>
      <c r="F4" s="1321"/>
      <c r="G4" s="1321"/>
      <c r="H4" s="1321"/>
      <c r="I4" s="1321"/>
      <c r="J4" s="1321"/>
      <c r="K4" s="1321"/>
      <c r="L4" s="1321"/>
      <c r="M4" s="1321"/>
      <c r="N4" s="1321"/>
      <c r="O4" s="1321"/>
      <c r="P4" s="1321"/>
      <c r="Q4" s="1322"/>
    </row>
    <row r="6" spans="2:94">
      <c r="B6" s="1304" t="s">
        <v>549</v>
      </c>
      <c r="C6" s="1304"/>
      <c r="D6" s="1304"/>
      <c r="E6" s="1313" t="s">
        <v>629</v>
      </c>
      <c r="F6" s="1309"/>
      <c r="G6" s="1309"/>
      <c r="H6" s="1309"/>
      <c r="I6" s="1309"/>
      <c r="J6" s="1310"/>
      <c r="K6" s="1303" t="s">
        <v>630</v>
      </c>
      <c r="L6" s="1304"/>
      <c r="M6" s="1304"/>
      <c r="N6" s="1304"/>
      <c r="O6" s="1304"/>
      <c r="P6" s="1304"/>
      <c r="Q6" s="1304"/>
      <c r="R6" s="1304"/>
      <c r="S6" s="1304"/>
      <c r="T6" s="1304"/>
      <c r="U6" s="1304"/>
      <c r="V6" s="1304"/>
      <c r="W6" s="1303" t="s">
        <v>631</v>
      </c>
      <c r="X6" s="1304"/>
      <c r="Y6" s="1304"/>
      <c r="Z6" s="1304"/>
      <c r="AA6" s="1304"/>
      <c r="AB6" s="1304"/>
      <c r="AC6" s="1304"/>
      <c r="AD6" s="1304"/>
      <c r="AE6" s="1304"/>
      <c r="AF6" s="1304"/>
      <c r="AG6" s="1304"/>
      <c r="AH6" s="1304"/>
      <c r="AI6" s="1308" t="s">
        <v>767</v>
      </c>
      <c r="AJ6" s="1309"/>
      <c r="AK6" s="1309"/>
      <c r="AL6" s="1309"/>
      <c r="AM6" s="1309"/>
      <c r="AN6" s="1309"/>
      <c r="AO6" s="1309"/>
      <c r="AP6" s="1309"/>
      <c r="AQ6" s="1309"/>
      <c r="AR6" s="1309"/>
      <c r="AS6" s="1309"/>
      <c r="AT6" s="1310"/>
      <c r="AU6" s="1308" t="s">
        <v>768</v>
      </c>
      <c r="AV6" s="1309"/>
      <c r="AW6" s="1309"/>
      <c r="AX6" s="1309"/>
      <c r="AY6" s="1309"/>
      <c r="AZ6" s="1309"/>
      <c r="BA6" s="1309"/>
      <c r="BB6" s="1309"/>
      <c r="BC6" s="1309"/>
      <c r="BD6" s="1309"/>
      <c r="BE6" s="1309"/>
      <c r="BF6" s="1310"/>
      <c r="BG6" s="1303" t="s">
        <v>799</v>
      </c>
      <c r="BH6" s="1304"/>
      <c r="BI6" s="1304"/>
      <c r="BJ6" s="1304"/>
      <c r="BK6" s="1304"/>
      <c r="BL6" s="1304"/>
      <c r="BM6" s="1304"/>
      <c r="BN6" s="1304"/>
      <c r="BO6" s="1304"/>
      <c r="BP6" s="1304"/>
      <c r="BQ6" s="1304"/>
      <c r="BR6" s="1304"/>
      <c r="BS6" s="1303" t="s">
        <v>800</v>
      </c>
      <c r="BT6" s="1304"/>
      <c r="BU6" s="1304"/>
      <c r="BV6" s="1304"/>
      <c r="BW6" s="1304"/>
      <c r="BX6" s="1304"/>
      <c r="BY6" s="1304"/>
      <c r="BZ6" s="1304"/>
      <c r="CA6" s="1304"/>
      <c r="CB6" s="1304"/>
      <c r="CC6" s="1304"/>
      <c r="CD6" s="1304"/>
      <c r="CE6" s="1303" t="s">
        <v>815</v>
      </c>
      <c r="CF6" s="1304"/>
      <c r="CG6" s="1304"/>
      <c r="CH6" s="1304"/>
      <c r="CI6" s="1304"/>
      <c r="CJ6" s="1304"/>
      <c r="CK6" s="1304"/>
      <c r="CL6" s="1304"/>
      <c r="CM6" s="1304"/>
      <c r="CN6" s="1304"/>
      <c r="CO6" s="1304"/>
      <c r="CP6" s="1304"/>
    </row>
    <row r="7" spans="2:94">
      <c r="B7" s="1312" t="s">
        <v>550</v>
      </c>
      <c r="C7" s="1312"/>
      <c r="D7" s="1312"/>
      <c r="E7" s="1072">
        <v>10</v>
      </c>
      <c r="F7" s="1072">
        <v>11</v>
      </c>
      <c r="G7" s="880">
        <v>12</v>
      </c>
      <c r="H7" s="880">
        <v>1</v>
      </c>
      <c r="I7" s="880">
        <v>2</v>
      </c>
      <c r="J7" s="880">
        <v>3</v>
      </c>
      <c r="K7" s="880">
        <v>4</v>
      </c>
      <c r="L7" s="880">
        <v>5</v>
      </c>
      <c r="M7" s="880">
        <v>6</v>
      </c>
      <c r="N7" s="880">
        <v>7</v>
      </c>
      <c r="O7" s="880">
        <v>8</v>
      </c>
      <c r="P7" s="880">
        <v>9</v>
      </c>
      <c r="Q7" s="880">
        <v>10</v>
      </c>
      <c r="R7" s="880">
        <v>11</v>
      </c>
      <c r="S7" s="880">
        <v>12</v>
      </c>
      <c r="T7" s="880">
        <v>1</v>
      </c>
      <c r="U7" s="880">
        <v>2</v>
      </c>
      <c r="V7" s="880">
        <v>3</v>
      </c>
      <c r="W7" s="880">
        <v>4</v>
      </c>
      <c r="X7" s="880">
        <v>5</v>
      </c>
      <c r="Y7" s="880">
        <v>6</v>
      </c>
      <c r="Z7" s="880">
        <v>7</v>
      </c>
      <c r="AA7" s="880">
        <v>8</v>
      </c>
      <c r="AB7" s="880">
        <v>9</v>
      </c>
      <c r="AC7" s="880">
        <v>10</v>
      </c>
      <c r="AD7" s="880">
        <v>11</v>
      </c>
      <c r="AE7" s="880">
        <v>12</v>
      </c>
      <c r="AF7" s="880">
        <v>1</v>
      </c>
      <c r="AG7" s="880">
        <v>2</v>
      </c>
      <c r="AH7" s="880">
        <v>3</v>
      </c>
      <c r="AI7" s="880">
        <v>4</v>
      </c>
      <c r="AJ7" s="880">
        <v>5</v>
      </c>
      <c r="AK7" s="880">
        <v>6</v>
      </c>
      <c r="AL7" s="880">
        <v>7</v>
      </c>
      <c r="AM7" s="880">
        <v>8</v>
      </c>
      <c r="AN7" s="880">
        <v>9</v>
      </c>
      <c r="AO7" s="880">
        <v>10</v>
      </c>
      <c r="AP7" s="880">
        <v>11</v>
      </c>
      <c r="AQ7" s="880">
        <v>12</v>
      </c>
      <c r="AR7" s="880">
        <v>1</v>
      </c>
      <c r="AS7" s="880">
        <v>2</v>
      </c>
      <c r="AT7" s="880">
        <v>3</v>
      </c>
      <c r="AU7" s="880">
        <v>4</v>
      </c>
      <c r="AV7" s="880">
        <v>5</v>
      </c>
      <c r="AW7" s="880">
        <v>6</v>
      </c>
      <c r="AX7" s="880">
        <v>7</v>
      </c>
      <c r="AY7" s="880">
        <v>8</v>
      </c>
      <c r="AZ7" s="880">
        <v>9</v>
      </c>
      <c r="BA7" s="880">
        <v>10</v>
      </c>
      <c r="BB7" s="880">
        <v>11</v>
      </c>
      <c r="BC7" s="880">
        <v>12</v>
      </c>
      <c r="BD7" s="880">
        <v>1</v>
      </c>
      <c r="BE7" s="880">
        <v>2</v>
      </c>
      <c r="BF7" s="880">
        <v>3</v>
      </c>
      <c r="BG7" s="880">
        <v>4</v>
      </c>
      <c r="BH7" s="880">
        <v>5</v>
      </c>
      <c r="BI7" s="880">
        <v>6</v>
      </c>
      <c r="BJ7" s="880">
        <v>7</v>
      </c>
      <c r="BK7" s="880">
        <v>8</v>
      </c>
      <c r="BL7" s="880">
        <v>9</v>
      </c>
      <c r="BM7" s="880">
        <v>10</v>
      </c>
      <c r="BN7" s="880">
        <v>11</v>
      </c>
      <c r="BO7" s="880">
        <v>12</v>
      </c>
      <c r="BP7" s="880">
        <v>1</v>
      </c>
      <c r="BQ7" s="880">
        <v>2</v>
      </c>
      <c r="BR7" s="880">
        <v>3</v>
      </c>
      <c r="BS7" s="880">
        <v>4</v>
      </c>
      <c r="BT7" s="880">
        <v>5</v>
      </c>
      <c r="BU7" s="880">
        <v>6</v>
      </c>
      <c r="BV7" s="880">
        <v>7</v>
      </c>
      <c r="BW7" s="880">
        <v>8</v>
      </c>
      <c r="BX7" s="880">
        <v>9</v>
      </c>
      <c r="BY7" s="880">
        <v>10</v>
      </c>
      <c r="BZ7" s="880">
        <v>11</v>
      </c>
      <c r="CA7" s="880">
        <v>12</v>
      </c>
      <c r="CB7" s="880">
        <v>1</v>
      </c>
      <c r="CC7" s="880">
        <v>2</v>
      </c>
      <c r="CD7" s="880">
        <v>3</v>
      </c>
      <c r="CE7" s="880">
        <v>4</v>
      </c>
      <c r="CF7" s="880">
        <v>5</v>
      </c>
      <c r="CG7" s="880">
        <v>6</v>
      </c>
      <c r="CH7" s="880">
        <v>7</v>
      </c>
      <c r="CI7" s="880">
        <v>8</v>
      </c>
      <c r="CJ7" s="880">
        <v>9</v>
      </c>
      <c r="CK7" s="880">
        <v>10</v>
      </c>
      <c r="CL7" s="880">
        <v>11</v>
      </c>
      <c r="CM7" s="880">
        <v>12</v>
      </c>
      <c r="CN7" s="880">
        <v>1</v>
      </c>
      <c r="CO7" s="880">
        <v>2</v>
      </c>
      <c r="CP7" s="880">
        <v>3</v>
      </c>
    </row>
    <row r="8" spans="2:94">
      <c r="B8" s="1317" t="s">
        <v>769</v>
      </c>
      <c r="C8" s="834"/>
      <c r="D8" s="1081" t="s">
        <v>770</v>
      </c>
      <c r="E8" s="1073"/>
      <c r="F8" s="1073"/>
      <c r="G8" s="836"/>
      <c r="H8" s="836"/>
      <c r="I8" s="836"/>
      <c r="J8" s="837"/>
      <c r="K8" s="835"/>
      <c r="L8" s="836"/>
      <c r="M8" s="836"/>
      <c r="N8" s="836"/>
      <c r="O8" s="836"/>
      <c r="P8" s="836"/>
      <c r="Q8" s="836"/>
      <c r="R8" s="836"/>
      <c r="S8" s="836"/>
      <c r="T8" s="836"/>
      <c r="U8" s="836"/>
      <c r="V8" s="837"/>
      <c r="W8" s="835"/>
      <c r="X8" s="836"/>
      <c r="Y8" s="836"/>
      <c r="Z8" s="836"/>
      <c r="AA8" s="836"/>
      <c r="AB8" s="836"/>
      <c r="AC8" s="836"/>
      <c r="AD8" s="836"/>
      <c r="AE8" s="836"/>
      <c r="AF8" s="836"/>
      <c r="AG8" s="836"/>
      <c r="AH8" s="837"/>
      <c r="AI8" s="835"/>
      <c r="AJ8" s="836"/>
      <c r="AK8" s="836"/>
      <c r="AL8" s="836"/>
      <c r="AM8" s="836"/>
      <c r="AN8" s="836"/>
      <c r="AO8" s="836"/>
      <c r="AP8" s="836"/>
      <c r="AQ8" s="836"/>
      <c r="AR8" s="836"/>
      <c r="AS8" s="836"/>
      <c r="AT8" s="837"/>
      <c r="AU8" s="835"/>
      <c r="AV8" s="836"/>
      <c r="AW8" s="836"/>
      <c r="AX8" s="836"/>
      <c r="AY8" s="836"/>
      <c r="AZ8" s="836"/>
      <c r="BA8" s="836"/>
      <c r="BB8" s="836"/>
      <c r="BC8" s="836"/>
      <c r="BD8" s="836"/>
      <c r="BE8" s="836"/>
      <c r="BF8" s="837"/>
      <c r="BG8" s="835"/>
      <c r="BH8" s="836"/>
      <c r="BI8" s="836"/>
      <c r="BJ8" s="836"/>
      <c r="BK8" s="836"/>
      <c r="BL8" s="836"/>
      <c r="BM8" s="836"/>
      <c r="BN8" s="836"/>
      <c r="BO8" s="836"/>
      <c r="BP8" s="836"/>
      <c r="BQ8" s="836"/>
      <c r="BR8" s="837"/>
      <c r="BS8" s="835"/>
      <c r="BT8" s="836"/>
      <c r="BU8" s="836"/>
      <c r="BV8" s="836"/>
      <c r="BW8" s="836"/>
      <c r="BX8" s="836"/>
      <c r="BY8" s="836"/>
      <c r="BZ8" s="836"/>
      <c r="CA8" s="836"/>
      <c r="CB8" s="836"/>
      <c r="CC8" s="836"/>
      <c r="CD8" s="837"/>
      <c r="CE8" s="835"/>
      <c r="CF8" s="836"/>
      <c r="CG8" s="836"/>
      <c r="CH8" s="836"/>
      <c r="CI8" s="836"/>
      <c r="CJ8" s="836"/>
      <c r="CK8" s="836"/>
      <c r="CL8" s="836"/>
      <c r="CM8" s="836"/>
      <c r="CN8" s="836"/>
      <c r="CO8" s="836"/>
      <c r="CP8" s="837"/>
    </row>
    <row r="9" spans="2:94">
      <c r="B9" s="1317"/>
      <c r="C9" s="952"/>
      <c r="D9" s="1082" t="s">
        <v>771</v>
      </c>
      <c r="E9" s="1074"/>
      <c r="F9" s="1074"/>
      <c r="G9" s="954"/>
      <c r="H9" s="954"/>
      <c r="I9" s="954"/>
      <c r="J9" s="955"/>
      <c r="K9" s="953"/>
      <c r="L9" s="954"/>
      <c r="M9" s="954"/>
      <c r="N9" s="954"/>
      <c r="O9" s="954"/>
      <c r="P9" s="954"/>
      <c r="Q9" s="954"/>
      <c r="R9" s="954"/>
      <c r="S9" s="954"/>
      <c r="T9" s="954"/>
      <c r="U9" s="954"/>
      <c r="V9" s="955"/>
      <c r="W9" s="953"/>
      <c r="X9" s="954"/>
      <c r="Y9" s="954"/>
      <c r="Z9" s="954"/>
      <c r="AA9" s="954"/>
      <c r="AB9" s="954"/>
      <c r="AC9" s="954"/>
      <c r="AD9" s="954"/>
      <c r="AE9" s="954"/>
      <c r="AF9" s="954"/>
      <c r="AG9" s="954"/>
      <c r="AH9" s="955"/>
      <c r="AI9" s="953"/>
      <c r="AJ9" s="954"/>
      <c r="AK9" s="954"/>
      <c r="AL9" s="954"/>
      <c r="AM9" s="954"/>
      <c r="AN9" s="954"/>
      <c r="AO9" s="954"/>
      <c r="AP9" s="954"/>
      <c r="AQ9" s="954"/>
      <c r="AR9" s="954"/>
      <c r="AS9" s="954"/>
      <c r="AT9" s="955"/>
      <c r="AU9" s="953"/>
      <c r="AV9" s="954"/>
      <c r="AW9" s="954"/>
      <c r="AX9" s="954"/>
      <c r="AY9" s="954"/>
      <c r="AZ9" s="954"/>
      <c r="BA9" s="954"/>
      <c r="BB9" s="954"/>
      <c r="BC9" s="954"/>
      <c r="BD9" s="954"/>
      <c r="BE9" s="954"/>
      <c r="BF9" s="955"/>
      <c r="BG9" s="953"/>
      <c r="BH9" s="954"/>
      <c r="BI9" s="954"/>
      <c r="BJ9" s="954"/>
      <c r="BK9" s="954"/>
      <c r="BL9" s="954"/>
      <c r="BM9" s="954"/>
      <c r="BN9" s="954"/>
      <c r="BO9" s="954"/>
      <c r="BP9" s="954"/>
      <c r="BQ9" s="954"/>
      <c r="BR9" s="955"/>
      <c r="BS9" s="953"/>
      <c r="BT9" s="954"/>
      <c r="BU9" s="954"/>
      <c r="BV9" s="954"/>
      <c r="BW9" s="954"/>
      <c r="BX9" s="954"/>
      <c r="BY9" s="954"/>
      <c r="BZ9" s="954"/>
      <c r="CA9" s="954"/>
      <c r="CB9" s="954"/>
      <c r="CC9" s="954"/>
      <c r="CD9" s="955"/>
      <c r="CE9" s="953"/>
      <c r="CF9" s="954"/>
      <c r="CG9" s="954"/>
      <c r="CH9" s="954"/>
      <c r="CI9" s="954"/>
      <c r="CJ9" s="954"/>
      <c r="CK9" s="954"/>
      <c r="CL9" s="954"/>
      <c r="CM9" s="954"/>
      <c r="CN9" s="954"/>
      <c r="CO9" s="954"/>
      <c r="CP9" s="955"/>
    </row>
    <row r="10" spans="2:94">
      <c r="B10" s="1317"/>
      <c r="C10" s="838"/>
      <c r="D10" s="1083" t="s">
        <v>551</v>
      </c>
      <c r="E10" s="1075"/>
      <c r="F10" s="1075"/>
      <c r="G10" s="840"/>
      <c r="H10" s="840"/>
      <c r="I10" s="840"/>
      <c r="J10" s="841"/>
      <c r="K10" s="839"/>
      <c r="L10" s="840"/>
      <c r="M10" s="840"/>
      <c r="N10" s="840"/>
      <c r="O10" s="840"/>
      <c r="P10" s="840"/>
      <c r="Q10" s="840"/>
      <c r="R10" s="840"/>
      <c r="S10" s="840"/>
      <c r="T10" s="840"/>
      <c r="U10" s="840"/>
      <c r="V10" s="841"/>
      <c r="W10" s="839"/>
      <c r="X10" s="840"/>
      <c r="Y10" s="840"/>
      <c r="Z10" s="840"/>
      <c r="AA10" s="840"/>
      <c r="AB10" s="840"/>
      <c r="AC10" s="840"/>
      <c r="AD10" s="840"/>
      <c r="AE10" s="840"/>
      <c r="AF10" s="840"/>
      <c r="AG10" s="840"/>
      <c r="AH10" s="841"/>
      <c r="AI10" s="839"/>
      <c r="AJ10" s="840"/>
      <c r="AK10" s="840"/>
      <c r="AL10" s="840"/>
      <c r="AM10" s="840"/>
      <c r="AN10" s="840"/>
      <c r="AO10" s="840"/>
      <c r="AP10" s="840"/>
      <c r="AQ10" s="840"/>
      <c r="AR10" s="840"/>
      <c r="AS10" s="840"/>
      <c r="AT10" s="841"/>
      <c r="AU10" s="839"/>
      <c r="AV10" s="840"/>
      <c r="AW10" s="840"/>
      <c r="AX10" s="840"/>
      <c r="AY10" s="840"/>
      <c r="AZ10" s="840"/>
      <c r="BA10" s="840"/>
      <c r="BB10" s="840"/>
      <c r="BC10" s="840"/>
      <c r="BD10" s="840"/>
      <c r="BE10" s="840"/>
      <c r="BF10" s="841"/>
      <c r="BG10" s="839"/>
      <c r="BH10" s="840"/>
      <c r="BI10" s="840"/>
      <c r="BJ10" s="840"/>
      <c r="BK10" s="840"/>
      <c r="BL10" s="840"/>
      <c r="BM10" s="840"/>
      <c r="BN10" s="840"/>
      <c r="BO10" s="840"/>
      <c r="BP10" s="840"/>
      <c r="BQ10" s="840"/>
      <c r="BR10" s="841"/>
      <c r="BS10" s="839"/>
      <c r="BT10" s="840"/>
      <c r="BU10" s="840"/>
      <c r="BV10" s="840"/>
      <c r="BW10" s="840"/>
      <c r="BX10" s="840"/>
      <c r="BY10" s="840"/>
      <c r="BZ10" s="840"/>
      <c r="CA10" s="840"/>
      <c r="CB10" s="840"/>
      <c r="CC10" s="840"/>
      <c r="CD10" s="841"/>
      <c r="CE10" s="839"/>
      <c r="CF10" s="840"/>
      <c r="CG10" s="840"/>
      <c r="CH10" s="840"/>
      <c r="CI10" s="840"/>
      <c r="CJ10" s="840"/>
      <c r="CK10" s="840"/>
      <c r="CL10" s="840"/>
      <c r="CM10" s="840"/>
      <c r="CN10" s="840"/>
      <c r="CO10" s="840"/>
      <c r="CP10" s="841"/>
    </row>
    <row r="11" spans="2:94">
      <c r="B11" s="1317"/>
      <c r="C11" s="838"/>
      <c r="D11" s="1083"/>
      <c r="E11" s="1075"/>
      <c r="F11" s="1075"/>
      <c r="G11" s="840"/>
      <c r="H11" s="840"/>
      <c r="I11" s="840"/>
      <c r="J11" s="841"/>
      <c r="K11" s="839"/>
      <c r="L11" s="840"/>
      <c r="M11" s="840"/>
      <c r="N11" s="840"/>
      <c r="O11" s="840"/>
      <c r="P11" s="840"/>
      <c r="Q11" s="840"/>
      <c r="R11" s="840"/>
      <c r="S11" s="840"/>
      <c r="T11" s="840"/>
      <c r="U11" s="840"/>
      <c r="V11" s="841"/>
      <c r="W11" s="839"/>
      <c r="X11" s="840"/>
      <c r="Y11" s="840"/>
      <c r="Z11" s="840"/>
      <c r="AA11" s="840"/>
      <c r="AB11" s="840"/>
      <c r="AC11" s="840"/>
      <c r="AD11" s="840"/>
      <c r="AE11" s="840"/>
      <c r="AF11" s="840"/>
      <c r="AG11" s="840"/>
      <c r="AH11" s="841"/>
      <c r="AI11" s="839"/>
      <c r="AJ11" s="840"/>
      <c r="AK11" s="840"/>
      <c r="AL11" s="840"/>
      <c r="AM11" s="840"/>
      <c r="AN11" s="840"/>
      <c r="AO11" s="840"/>
      <c r="AP11" s="840"/>
      <c r="AQ11" s="840"/>
      <c r="AR11" s="840"/>
      <c r="AS11" s="840"/>
      <c r="AT11" s="841"/>
      <c r="AU11" s="839"/>
      <c r="AV11" s="840"/>
      <c r="AW11" s="840"/>
      <c r="AX11" s="840"/>
      <c r="AY11" s="840"/>
      <c r="AZ11" s="840"/>
      <c r="BA11" s="840"/>
      <c r="BB11" s="840"/>
      <c r="BC11" s="840"/>
      <c r="BD11" s="840"/>
      <c r="BE11" s="840"/>
      <c r="BF11" s="841"/>
      <c r="BG11" s="839"/>
      <c r="BH11" s="840"/>
      <c r="BI11" s="840"/>
      <c r="BJ11" s="840"/>
      <c r="BK11" s="840"/>
      <c r="BL11" s="840"/>
      <c r="BM11" s="840"/>
      <c r="BN11" s="840"/>
      <c r="BO11" s="840"/>
      <c r="BP11" s="840"/>
      <c r="BQ11" s="840"/>
      <c r="BR11" s="841"/>
      <c r="BS11" s="839"/>
      <c r="BT11" s="840"/>
      <c r="BU11" s="840"/>
      <c r="BV11" s="840"/>
      <c r="BW11" s="840"/>
      <c r="BX11" s="840"/>
      <c r="BY11" s="840"/>
      <c r="BZ11" s="840"/>
      <c r="CA11" s="840"/>
      <c r="CB11" s="840"/>
      <c r="CC11" s="840"/>
      <c r="CD11" s="841"/>
      <c r="CE11" s="839"/>
      <c r="CF11" s="840"/>
      <c r="CG11" s="840"/>
      <c r="CH11" s="840"/>
      <c r="CI11" s="840"/>
      <c r="CJ11" s="840"/>
      <c r="CK11" s="840"/>
      <c r="CL11" s="840"/>
      <c r="CM11" s="840"/>
      <c r="CN11" s="840"/>
      <c r="CO11" s="840"/>
      <c r="CP11" s="841"/>
    </row>
    <row r="12" spans="2:94">
      <c r="B12" s="1317"/>
      <c r="C12" s="838"/>
      <c r="D12" s="1084" t="s">
        <v>552</v>
      </c>
      <c r="E12" s="1075"/>
      <c r="F12" s="1075"/>
      <c r="G12" s="840"/>
      <c r="H12" s="840"/>
      <c r="I12" s="840"/>
      <c r="J12" s="841"/>
      <c r="K12" s="839"/>
      <c r="L12" s="840"/>
      <c r="M12" s="840"/>
      <c r="N12" s="840"/>
      <c r="O12" s="840"/>
      <c r="P12" s="840"/>
      <c r="Q12" s="840"/>
      <c r="R12" s="840"/>
      <c r="S12" s="840"/>
      <c r="T12" s="840"/>
      <c r="U12" s="840"/>
      <c r="V12" s="841"/>
      <c r="W12" s="839"/>
      <c r="X12" s="840"/>
      <c r="Y12" s="840"/>
      <c r="Z12" s="840"/>
      <c r="AA12" s="840"/>
      <c r="AB12" s="840"/>
      <c r="AC12" s="840"/>
      <c r="AD12" s="840"/>
      <c r="AE12" s="840"/>
      <c r="AF12" s="840"/>
      <c r="AG12" s="840"/>
      <c r="AH12" s="841"/>
      <c r="AI12" s="839"/>
      <c r="AJ12" s="840"/>
      <c r="AK12" s="840"/>
      <c r="AL12" s="840"/>
      <c r="AM12" s="840"/>
      <c r="AN12" s="840"/>
      <c r="AO12" s="840"/>
      <c r="AP12" s="840"/>
      <c r="AQ12" s="840"/>
      <c r="AR12" s="840"/>
      <c r="AS12" s="840"/>
      <c r="AT12" s="841"/>
      <c r="AU12" s="839"/>
      <c r="AV12" s="840"/>
      <c r="AW12" s="840"/>
      <c r="AX12" s="840"/>
      <c r="AY12" s="840"/>
      <c r="AZ12" s="840"/>
      <c r="BA12" s="840"/>
      <c r="BB12" s="840"/>
      <c r="BC12" s="840"/>
      <c r="BD12" s="840"/>
      <c r="BE12" s="840"/>
      <c r="BF12" s="841"/>
      <c r="BG12" s="839"/>
      <c r="BH12" s="840"/>
      <c r="BI12" s="840"/>
      <c r="BJ12" s="840"/>
      <c r="BK12" s="840"/>
      <c r="BL12" s="840"/>
      <c r="BM12" s="840"/>
      <c r="BN12" s="840"/>
      <c r="BO12" s="840"/>
      <c r="BP12" s="840"/>
      <c r="BQ12" s="840"/>
      <c r="BR12" s="841"/>
      <c r="BS12" s="839"/>
      <c r="BT12" s="840"/>
      <c r="BU12" s="840"/>
      <c r="BV12" s="840"/>
      <c r="BW12" s="840"/>
      <c r="BX12" s="840"/>
      <c r="BY12" s="840"/>
      <c r="BZ12" s="840"/>
      <c r="CA12" s="840"/>
      <c r="CB12" s="840"/>
      <c r="CC12" s="840"/>
      <c r="CD12" s="841"/>
      <c r="CE12" s="839"/>
      <c r="CF12" s="840"/>
      <c r="CG12" s="840"/>
      <c r="CH12" s="840"/>
      <c r="CI12" s="840"/>
      <c r="CJ12" s="840"/>
      <c r="CK12" s="840"/>
      <c r="CL12" s="840"/>
      <c r="CM12" s="840"/>
      <c r="CN12" s="840"/>
      <c r="CO12" s="840"/>
      <c r="CP12" s="841"/>
    </row>
    <row r="13" spans="2:94">
      <c r="B13" s="1317"/>
      <c r="C13" s="838"/>
      <c r="D13" s="1084"/>
      <c r="E13" s="1075"/>
      <c r="F13" s="1075"/>
      <c r="G13" s="840"/>
      <c r="H13" s="840"/>
      <c r="I13" s="840"/>
      <c r="J13" s="841"/>
      <c r="K13" s="839"/>
      <c r="L13" s="840"/>
      <c r="M13" s="840"/>
      <c r="N13" s="840"/>
      <c r="O13" s="840"/>
      <c r="P13" s="840"/>
      <c r="Q13" s="840"/>
      <c r="R13" s="840"/>
      <c r="S13" s="840"/>
      <c r="T13" s="840"/>
      <c r="U13" s="840"/>
      <c r="V13" s="841"/>
      <c r="W13" s="839"/>
      <c r="X13" s="840"/>
      <c r="Y13" s="840"/>
      <c r="Z13" s="840"/>
      <c r="AA13" s="840"/>
      <c r="AB13" s="840"/>
      <c r="AC13" s="840"/>
      <c r="AD13" s="840"/>
      <c r="AE13" s="840"/>
      <c r="AF13" s="840"/>
      <c r="AG13" s="840"/>
      <c r="AH13" s="841"/>
      <c r="AI13" s="839"/>
      <c r="AJ13" s="840"/>
      <c r="AK13" s="840"/>
      <c r="AL13" s="840"/>
      <c r="AM13" s="840"/>
      <c r="AN13" s="840"/>
      <c r="AO13" s="840"/>
      <c r="AP13" s="840"/>
      <c r="AQ13" s="840"/>
      <c r="AR13" s="840"/>
      <c r="AS13" s="840"/>
      <c r="AT13" s="841"/>
      <c r="AU13" s="839"/>
      <c r="AV13" s="840"/>
      <c r="AW13" s="840"/>
      <c r="AX13" s="840"/>
      <c r="AY13" s="840"/>
      <c r="AZ13" s="840"/>
      <c r="BA13" s="840"/>
      <c r="BB13" s="840"/>
      <c r="BC13" s="840"/>
      <c r="BD13" s="840"/>
      <c r="BE13" s="840"/>
      <c r="BF13" s="841"/>
      <c r="BG13" s="839"/>
      <c r="BH13" s="840"/>
      <c r="BI13" s="840"/>
      <c r="BJ13" s="840"/>
      <c r="BK13" s="840"/>
      <c r="BL13" s="840"/>
      <c r="BM13" s="840"/>
      <c r="BN13" s="840"/>
      <c r="BO13" s="840"/>
      <c r="BP13" s="840"/>
      <c r="BQ13" s="840"/>
      <c r="BR13" s="841"/>
      <c r="BS13" s="839"/>
      <c r="BT13" s="840"/>
      <c r="BU13" s="840"/>
      <c r="BV13" s="840"/>
      <c r="BW13" s="840"/>
      <c r="BX13" s="840"/>
      <c r="BY13" s="840"/>
      <c r="BZ13" s="840"/>
      <c r="CA13" s="840"/>
      <c r="CB13" s="840"/>
      <c r="CC13" s="840"/>
      <c r="CD13" s="841"/>
      <c r="CE13" s="839"/>
      <c r="CF13" s="840"/>
      <c r="CG13" s="840"/>
      <c r="CH13" s="840"/>
      <c r="CI13" s="840"/>
      <c r="CJ13" s="840"/>
      <c r="CK13" s="840"/>
      <c r="CL13" s="840"/>
      <c r="CM13" s="840"/>
      <c r="CN13" s="840"/>
      <c r="CO13" s="840"/>
      <c r="CP13" s="841"/>
    </row>
    <row r="14" spans="2:94">
      <c r="B14" s="1317"/>
      <c r="C14" s="838"/>
      <c r="D14" s="1084"/>
      <c r="E14" s="1075"/>
      <c r="F14" s="1075"/>
      <c r="G14" s="840"/>
      <c r="H14" s="840"/>
      <c r="I14" s="840"/>
      <c r="J14" s="841"/>
      <c r="K14" s="839"/>
      <c r="L14" s="840"/>
      <c r="M14" s="840"/>
      <c r="N14" s="840"/>
      <c r="O14" s="840"/>
      <c r="P14" s="840"/>
      <c r="Q14" s="840"/>
      <c r="R14" s="840"/>
      <c r="S14" s="840"/>
      <c r="T14" s="840"/>
      <c r="U14" s="840"/>
      <c r="V14" s="841"/>
      <c r="W14" s="839"/>
      <c r="X14" s="840"/>
      <c r="Y14" s="840"/>
      <c r="Z14" s="840"/>
      <c r="AA14" s="840"/>
      <c r="AB14" s="840"/>
      <c r="AC14" s="840"/>
      <c r="AD14" s="840"/>
      <c r="AE14" s="840"/>
      <c r="AF14" s="840"/>
      <c r="AG14" s="840"/>
      <c r="AH14" s="841"/>
      <c r="AI14" s="839"/>
      <c r="AJ14" s="840"/>
      <c r="AK14" s="840"/>
      <c r="AL14" s="840"/>
      <c r="AM14" s="840"/>
      <c r="AN14" s="840"/>
      <c r="AO14" s="840"/>
      <c r="AP14" s="840"/>
      <c r="AQ14" s="840"/>
      <c r="AR14" s="840"/>
      <c r="AS14" s="840"/>
      <c r="AT14" s="841"/>
      <c r="AU14" s="839"/>
      <c r="AV14" s="840"/>
      <c r="AW14" s="840"/>
      <c r="AX14" s="840"/>
      <c r="AY14" s="840"/>
      <c r="AZ14" s="840"/>
      <c r="BA14" s="840"/>
      <c r="BB14" s="840"/>
      <c r="BC14" s="840"/>
      <c r="BD14" s="840"/>
      <c r="BE14" s="840"/>
      <c r="BF14" s="841"/>
      <c r="BG14" s="839"/>
      <c r="BH14" s="840"/>
      <c r="BI14" s="840"/>
      <c r="BJ14" s="840"/>
      <c r="BK14" s="840"/>
      <c r="BL14" s="840"/>
      <c r="BM14" s="840"/>
      <c r="BN14" s="840"/>
      <c r="BO14" s="840"/>
      <c r="BP14" s="840"/>
      <c r="BQ14" s="840"/>
      <c r="BR14" s="841"/>
      <c r="BS14" s="839"/>
      <c r="BT14" s="840"/>
      <c r="BU14" s="840"/>
      <c r="BV14" s="840"/>
      <c r="BW14" s="840"/>
      <c r="BX14" s="840"/>
      <c r="BY14" s="840"/>
      <c r="BZ14" s="840"/>
      <c r="CA14" s="840"/>
      <c r="CB14" s="840"/>
      <c r="CC14" s="840"/>
      <c r="CD14" s="841"/>
      <c r="CE14" s="839"/>
      <c r="CF14" s="840"/>
      <c r="CG14" s="840"/>
      <c r="CH14" s="840"/>
      <c r="CI14" s="840"/>
      <c r="CJ14" s="840"/>
      <c r="CK14" s="840"/>
      <c r="CL14" s="840"/>
      <c r="CM14" s="840"/>
      <c r="CN14" s="840"/>
      <c r="CO14" s="840"/>
      <c r="CP14" s="841"/>
    </row>
    <row r="15" spans="2:94">
      <c r="B15" s="1317"/>
      <c r="C15" s="842"/>
      <c r="D15" s="1085"/>
      <c r="E15" s="1076"/>
      <c r="F15" s="1076"/>
      <c r="G15" s="844"/>
      <c r="H15" s="844"/>
      <c r="I15" s="844"/>
      <c r="J15" s="845"/>
      <c r="K15" s="843"/>
      <c r="L15" s="844"/>
      <c r="M15" s="844"/>
      <c r="N15" s="844"/>
      <c r="O15" s="844"/>
      <c r="P15" s="844"/>
      <c r="Q15" s="844"/>
      <c r="R15" s="844"/>
      <c r="S15" s="844"/>
      <c r="T15" s="844"/>
      <c r="U15" s="844"/>
      <c r="V15" s="845"/>
      <c r="W15" s="843"/>
      <c r="X15" s="844"/>
      <c r="Y15" s="844"/>
      <c r="Z15" s="844"/>
      <c r="AA15" s="844"/>
      <c r="AB15" s="844"/>
      <c r="AC15" s="844"/>
      <c r="AD15" s="844"/>
      <c r="AE15" s="844"/>
      <c r="AF15" s="844"/>
      <c r="AG15" s="844"/>
      <c r="AH15" s="845"/>
      <c r="AI15" s="843"/>
      <c r="AJ15" s="844"/>
      <c r="AK15" s="844"/>
      <c r="AL15" s="844"/>
      <c r="AM15" s="844"/>
      <c r="AN15" s="844"/>
      <c r="AO15" s="844"/>
      <c r="AP15" s="844"/>
      <c r="AQ15" s="844"/>
      <c r="AR15" s="844"/>
      <c r="AS15" s="844"/>
      <c r="AT15" s="845"/>
      <c r="AU15" s="843"/>
      <c r="AV15" s="844"/>
      <c r="AW15" s="844"/>
      <c r="AX15" s="844"/>
      <c r="AY15" s="844"/>
      <c r="AZ15" s="844"/>
      <c r="BA15" s="844"/>
      <c r="BB15" s="844"/>
      <c r="BC15" s="844"/>
      <c r="BD15" s="844"/>
      <c r="BE15" s="844"/>
      <c r="BF15" s="845"/>
      <c r="BG15" s="843"/>
      <c r="BH15" s="844"/>
      <c r="BI15" s="844"/>
      <c r="BJ15" s="844"/>
      <c r="BK15" s="844"/>
      <c r="BL15" s="844"/>
      <c r="BM15" s="844"/>
      <c r="BN15" s="844"/>
      <c r="BO15" s="844"/>
      <c r="BP15" s="844"/>
      <c r="BQ15" s="844"/>
      <c r="BR15" s="845"/>
      <c r="BS15" s="843"/>
      <c r="BT15" s="844"/>
      <c r="BU15" s="844"/>
      <c r="BV15" s="844"/>
      <c r="BW15" s="844"/>
      <c r="BX15" s="844"/>
      <c r="BY15" s="844"/>
      <c r="BZ15" s="844"/>
      <c r="CA15" s="844"/>
      <c r="CB15" s="844"/>
      <c r="CC15" s="844"/>
      <c r="CD15" s="845"/>
      <c r="CE15" s="843"/>
      <c r="CF15" s="844"/>
      <c r="CG15" s="844"/>
      <c r="CH15" s="844"/>
      <c r="CI15" s="844"/>
      <c r="CJ15" s="844"/>
      <c r="CK15" s="844"/>
      <c r="CL15" s="844"/>
      <c r="CM15" s="844"/>
      <c r="CN15" s="844"/>
      <c r="CO15" s="844"/>
      <c r="CP15" s="845"/>
    </row>
    <row r="16" spans="2:94">
      <c r="B16" s="1302" t="s">
        <v>553</v>
      </c>
      <c r="C16" s="846"/>
      <c r="D16" s="1086" t="s">
        <v>772</v>
      </c>
      <c r="E16" s="1073"/>
      <c r="F16" s="1073"/>
      <c r="G16" s="836"/>
      <c r="H16" s="836"/>
      <c r="I16" s="836"/>
      <c r="J16" s="837"/>
      <c r="K16" s="835"/>
      <c r="L16" s="836"/>
      <c r="M16" s="836"/>
      <c r="N16" s="836"/>
      <c r="O16" s="836"/>
      <c r="P16" s="836"/>
      <c r="Q16" s="836"/>
      <c r="R16" s="836"/>
      <c r="S16" s="836"/>
      <c r="T16" s="836"/>
      <c r="U16" s="836"/>
      <c r="V16" s="837"/>
      <c r="W16" s="835"/>
      <c r="X16" s="836"/>
      <c r="Y16" s="836"/>
      <c r="Z16" s="836"/>
      <c r="AA16" s="836"/>
      <c r="AB16" s="836"/>
      <c r="AC16" s="836"/>
      <c r="AD16" s="836"/>
      <c r="AE16" s="836"/>
      <c r="AF16" s="836"/>
      <c r="AG16" s="836"/>
      <c r="AH16" s="837"/>
      <c r="AI16" s="835"/>
      <c r="AJ16" s="836"/>
      <c r="AK16" s="836"/>
      <c r="AL16" s="836"/>
      <c r="AM16" s="836"/>
      <c r="AN16" s="836"/>
      <c r="AO16" s="836"/>
      <c r="AP16" s="836"/>
      <c r="AQ16" s="836"/>
      <c r="AR16" s="836"/>
      <c r="AS16" s="836"/>
      <c r="AT16" s="837"/>
      <c r="AU16" s="835"/>
      <c r="AV16" s="836"/>
      <c r="AW16" s="836"/>
      <c r="AX16" s="836"/>
      <c r="AY16" s="836"/>
      <c r="AZ16" s="836"/>
      <c r="BA16" s="836"/>
      <c r="BB16" s="836"/>
      <c r="BC16" s="836"/>
      <c r="BD16" s="836"/>
      <c r="BE16" s="836"/>
      <c r="BF16" s="837"/>
      <c r="BG16" s="835"/>
      <c r="BH16" s="836"/>
      <c r="BI16" s="836"/>
      <c r="BJ16" s="836"/>
      <c r="BK16" s="836"/>
      <c r="BL16" s="836"/>
      <c r="BM16" s="836"/>
      <c r="BN16" s="836"/>
      <c r="BO16" s="836"/>
      <c r="BP16" s="836"/>
      <c r="BQ16" s="836"/>
      <c r="BR16" s="837"/>
      <c r="BS16" s="835"/>
      <c r="BT16" s="836"/>
      <c r="BU16" s="836"/>
      <c r="BV16" s="836"/>
      <c r="BW16" s="836"/>
      <c r="BX16" s="836"/>
      <c r="BY16" s="836"/>
      <c r="BZ16" s="836"/>
      <c r="CA16" s="836"/>
      <c r="CB16" s="836"/>
      <c r="CC16" s="836"/>
      <c r="CD16" s="837"/>
      <c r="CE16" s="835"/>
      <c r="CF16" s="836"/>
      <c r="CG16" s="836"/>
      <c r="CH16" s="836"/>
      <c r="CI16" s="836"/>
      <c r="CJ16" s="836"/>
      <c r="CK16" s="836"/>
      <c r="CL16" s="836"/>
      <c r="CM16" s="836"/>
      <c r="CN16" s="836"/>
      <c r="CO16" s="836"/>
      <c r="CP16" s="837"/>
    </row>
    <row r="17" spans="2:94">
      <c r="B17" s="1302"/>
      <c r="C17" s="847"/>
      <c r="D17" s="1083" t="s">
        <v>773</v>
      </c>
      <c r="E17" s="1075"/>
      <c r="F17" s="1075"/>
      <c r="G17" s="840"/>
      <c r="H17" s="840"/>
      <c r="I17" s="840"/>
      <c r="J17" s="841"/>
      <c r="K17" s="839"/>
      <c r="L17" s="840"/>
      <c r="M17" s="840"/>
      <c r="N17" s="840"/>
      <c r="O17" s="840"/>
      <c r="P17" s="840"/>
      <c r="Q17" s="840"/>
      <c r="R17" s="840"/>
      <c r="S17" s="840"/>
      <c r="T17" s="840"/>
      <c r="U17" s="840"/>
      <c r="V17" s="841"/>
      <c r="W17" s="839"/>
      <c r="X17" s="840"/>
      <c r="Y17" s="840"/>
      <c r="Z17" s="840"/>
      <c r="AA17" s="840"/>
      <c r="AB17" s="840"/>
      <c r="AC17" s="840"/>
      <c r="AD17" s="840"/>
      <c r="AE17" s="840"/>
      <c r="AF17" s="840"/>
      <c r="AG17" s="840"/>
      <c r="AH17" s="841"/>
      <c r="AI17" s="839"/>
      <c r="AJ17" s="840"/>
      <c r="AK17" s="840"/>
      <c r="AL17" s="840"/>
      <c r="AM17" s="840"/>
      <c r="AN17" s="840"/>
      <c r="AO17" s="840"/>
      <c r="AP17" s="840"/>
      <c r="AQ17" s="840"/>
      <c r="AR17" s="840"/>
      <c r="AS17" s="840"/>
      <c r="AT17" s="841"/>
      <c r="AU17" s="839"/>
      <c r="AV17" s="840"/>
      <c r="AW17" s="840"/>
      <c r="AX17" s="840"/>
      <c r="AY17" s="840"/>
      <c r="AZ17" s="840"/>
      <c r="BA17" s="840"/>
      <c r="BB17" s="840"/>
      <c r="BC17" s="840"/>
      <c r="BD17" s="840"/>
      <c r="BE17" s="840"/>
      <c r="BF17" s="841"/>
      <c r="BG17" s="839"/>
      <c r="BH17" s="840"/>
      <c r="BI17" s="840"/>
      <c r="BJ17" s="840"/>
      <c r="BK17" s="840"/>
      <c r="BL17" s="840"/>
      <c r="BM17" s="840"/>
      <c r="BN17" s="840"/>
      <c r="BO17" s="840"/>
      <c r="BP17" s="840"/>
      <c r="BQ17" s="840"/>
      <c r="BR17" s="841"/>
      <c r="BS17" s="839"/>
      <c r="BT17" s="840"/>
      <c r="BU17" s="840"/>
      <c r="BV17" s="840"/>
      <c r="BW17" s="840"/>
      <c r="BX17" s="840"/>
      <c r="BY17" s="840"/>
      <c r="BZ17" s="840"/>
      <c r="CA17" s="840"/>
      <c r="CB17" s="840"/>
      <c r="CC17" s="840"/>
      <c r="CD17" s="841"/>
      <c r="CE17" s="839"/>
      <c r="CF17" s="840"/>
      <c r="CG17" s="840"/>
      <c r="CH17" s="840"/>
      <c r="CI17" s="840"/>
      <c r="CJ17" s="840"/>
      <c r="CK17" s="840"/>
      <c r="CL17" s="840"/>
      <c r="CM17" s="840"/>
      <c r="CN17" s="840"/>
      <c r="CO17" s="840"/>
      <c r="CP17" s="841"/>
    </row>
    <row r="18" spans="2:94">
      <c r="B18" s="1302"/>
      <c r="C18" s="847"/>
      <c r="D18" s="1083" t="s">
        <v>551</v>
      </c>
      <c r="E18" s="1075"/>
      <c r="F18" s="1075"/>
      <c r="G18" s="840"/>
      <c r="H18" s="840"/>
      <c r="I18" s="840"/>
      <c r="J18" s="841"/>
      <c r="K18" s="839"/>
      <c r="L18" s="840"/>
      <c r="M18" s="840"/>
      <c r="N18" s="840"/>
      <c r="O18" s="840"/>
      <c r="P18" s="840"/>
      <c r="Q18" s="840"/>
      <c r="R18" s="840"/>
      <c r="S18" s="840"/>
      <c r="T18" s="840"/>
      <c r="U18" s="840"/>
      <c r="V18" s="841"/>
      <c r="W18" s="839"/>
      <c r="X18" s="840"/>
      <c r="Y18" s="840"/>
      <c r="Z18" s="840"/>
      <c r="AA18" s="840"/>
      <c r="AB18" s="840"/>
      <c r="AC18" s="840"/>
      <c r="AD18" s="840"/>
      <c r="AE18" s="840"/>
      <c r="AF18" s="840"/>
      <c r="AG18" s="840"/>
      <c r="AH18" s="841"/>
      <c r="AI18" s="839"/>
      <c r="AJ18" s="840"/>
      <c r="AK18" s="840"/>
      <c r="AL18" s="840"/>
      <c r="AM18" s="840"/>
      <c r="AN18" s="840"/>
      <c r="AO18" s="840"/>
      <c r="AP18" s="840"/>
      <c r="AQ18" s="840"/>
      <c r="AR18" s="840"/>
      <c r="AS18" s="840"/>
      <c r="AT18" s="841"/>
      <c r="AU18" s="839"/>
      <c r="AV18" s="840"/>
      <c r="AW18" s="840"/>
      <c r="AX18" s="840"/>
      <c r="AY18" s="840"/>
      <c r="AZ18" s="840"/>
      <c r="BA18" s="840"/>
      <c r="BB18" s="840"/>
      <c r="BC18" s="840"/>
      <c r="BD18" s="840"/>
      <c r="BE18" s="840"/>
      <c r="BF18" s="841"/>
      <c r="BG18" s="839"/>
      <c r="BH18" s="840"/>
      <c r="BI18" s="840"/>
      <c r="BJ18" s="840"/>
      <c r="BK18" s="840"/>
      <c r="BL18" s="840"/>
      <c r="BM18" s="840"/>
      <c r="BN18" s="840"/>
      <c r="BO18" s="840"/>
      <c r="BP18" s="840"/>
      <c r="BQ18" s="840"/>
      <c r="BR18" s="841"/>
      <c r="BS18" s="839"/>
      <c r="BT18" s="840"/>
      <c r="BU18" s="840"/>
      <c r="BV18" s="840"/>
      <c r="BW18" s="840"/>
      <c r="BX18" s="840"/>
      <c r="BY18" s="840"/>
      <c r="BZ18" s="840"/>
      <c r="CA18" s="840"/>
      <c r="CB18" s="840"/>
      <c r="CC18" s="840"/>
      <c r="CD18" s="841"/>
      <c r="CE18" s="839"/>
      <c r="CF18" s="840"/>
      <c r="CG18" s="840"/>
      <c r="CH18" s="840"/>
      <c r="CI18" s="840"/>
      <c r="CJ18" s="840"/>
      <c r="CK18" s="840"/>
      <c r="CL18" s="840"/>
      <c r="CM18" s="840"/>
      <c r="CN18" s="840"/>
      <c r="CO18" s="840"/>
      <c r="CP18" s="841"/>
    </row>
    <row r="19" spans="2:94">
      <c r="B19" s="1302"/>
      <c r="C19" s="847"/>
      <c r="D19" s="1083" t="s">
        <v>818</v>
      </c>
      <c r="E19" s="1075"/>
      <c r="F19" s="1075"/>
      <c r="G19" s="840"/>
      <c r="H19" s="840"/>
      <c r="I19" s="840"/>
      <c r="J19" s="841"/>
      <c r="K19" s="839"/>
      <c r="L19" s="840"/>
      <c r="M19" s="840"/>
      <c r="N19" s="840"/>
      <c r="O19" s="840"/>
      <c r="P19" s="840"/>
      <c r="Q19" s="840"/>
      <c r="R19" s="840"/>
      <c r="S19" s="840"/>
      <c r="T19" s="840"/>
      <c r="U19" s="840"/>
      <c r="V19" s="841"/>
      <c r="W19" s="839"/>
      <c r="X19" s="840"/>
      <c r="Y19" s="840"/>
      <c r="Z19" s="840"/>
      <c r="AA19" s="840"/>
      <c r="AB19" s="840"/>
      <c r="AC19" s="840"/>
      <c r="AD19" s="840"/>
      <c r="AE19" s="840"/>
      <c r="AF19" s="840"/>
      <c r="AG19" s="840"/>
      <c r="AH19" s="841"/>
      <c r="AI19" s="839"/>
      <c r="AJ19" s="840"/>
      <c r="AK19" s="840"/>
      <c r="AL19" s="840"/>
      <c r="AM19" s="840"/>
      <c r="AN19" s="840"/>
      <c r="AO19" s="840"/>
      <c r="AP19" s="840"/>
      <c r="AQ19" s="840"/>
      <c r="AR19" s="840"/>
      <c r="AS19" s="840"/>
      <c r="AT19" s="841"/>
      <c r="AU19" s="839"/>
      <c r="AV19" s="840"/>
      <c r="AW19" s="840"/>
      <c r="AX19" s="840"/>
      <c r="AY19" s="840"/>
      <c r="AZ19" s="840"/>
      <c r="BA19" s="840"/>
      <c r="BB19" s="840"/>
      <c r="BC19" s="840"/>
      <c r="BD19" s="840"/>
      <c r="BE19" s="840"/>
      <c r="BF19" s="841"/>
      <c r="BG19" s="839"/>
      <c r="BH19" s="840"/>
      <c r="BI19" s="840"/>
      <c r="BJ19" s="840"/>
      <c r="BK19" s="840"/>
      <c r="BL19" s="840"/>
      <c r="BM19" s="840"/>
      <c r="BN19" s="840"/>
      <c r="BO19" s="840"/>
      <c r="BP19" s="840"/>
      <c r="BQ19" s="840"/>
      <c r="BR19" s="841"/>
      <c r="BS19" s="839"/>
      <c r="BT19" s="840"/>
      <c r="BU19" s="840"/>
      <c r="BV19" s="840"/>
      <c r="BW19" s="840"/>
      <c r="BX19" s="840"/>
      <c r="BY19" s="840"/>
      <c r="BZ19" s="840"/>
      <c r="CA19" s="840"/>
      <c r="CB19" s="840"/>
      <c r="CC19" s="840"/>
      <c r="CD19" s="841"/>
      <c r="CE19" s="839"/>
      <c r="CF19" s="840"/>
      <c r="CG19" s="840"/>
      <c r="CH19" s="840"/>
      <c r="CI19" s="840"/>
      <c r="CJ19" s="840"/>
      <c r="CK19" s="840"/>
      <c r="CL19" s="840"/>
      <c r="CM19" s="840"/>
      <c r="CN19" s="840"/>
      <c r="CO19" s="840"/>
      <c r="CP19" s="841"/>
    </row>
    <row r="20" spans="2:94">
      <c r="B20" s="1302"/>
      <c r="C20" s="847"/>
      <c r="D20" s="1084"/>
      <c r="E20" s="1075"/>
      <c r="F20" s="1075"/>
      <c r="G20" s="840"/>
      <c r="H20" s="840"/>
      <c r="I20" s="840"/>
      <c r="J20" s="841"/>
      <c r="K20" s="839"/>
      <c r="L20" s="840"/>
      <c r="M20" s="840"/>
      <c r="N20" s="840"/>
      <c r="O20" s="840"/>
      <c r="P20" s="840"/>
      <c r="Q20" s="840"/>
      <c r="R20" s="840"/>
      <c r="S20" s="840"/>
      <c r="T20" s="840"/>
      <c r="U20" s="840"/>
      <c r="V20" s="841"/>
      <c r="W20" s="839"/>
      <c r="X20" s="840"/>
      <c r="Y20" s="840"/>
      <c r="Z20" s="840"/>
      <c r="AA20" s="840"/>
      <c r="AB20" s="840"/>
      <c r="AC20" s="840"/>
      <c r="AD20" s="840"/>
      <c r="AE20" s="840"/>
      <c r="AF20" s="840"/>
      <c r="AG20" s="840"/>
      <c r="AH20" s="841"/>
      <c r="AI20" s="839"/>
      <c r="AJ20" s="840"/>
      <c r="AK20" s="840"/>
      <c r="AL20" s="840"/>
      <c r="AM20" s="840"/>
      <c r="AN20" s="840"/>
      <c r="AO20" s="840"/>
      <c r="AP20" s="840"/>
      <c r="AQ20" s="840"/>
      <c r="AR20" s="840"/>
      <c r="AS20" s="840"/>
      <c r="AT20" s="841"/>
      <c r="AU20" s="839"/>
      <c r="AV20" s="840"/>
      <c r="AW20" s="840"/>
      <c r="AX20" s="840"/>
      <c r="AY20" s="840"/>
      <c r="AZ20" s="840"/>
      <c r="BA20" s="840"/>
      <c r="BB20" s="840"/>
      <c r="BC20" s="840"/>
      <c r="BD20" s="840"/>
      <c r="BE20" s="840"/>
      <c r="BF20" s="841"/>
      <c r="BG20" s="839"/>
      <c r="BH20" s="840"/>
      <c r="BI20" s="840"/>
      <c r="BJ20" s="840"/>
      <c r="BK20" s="840"/>
      <c r="BL20" s="840"/>
      <c r="BM20" s="840"/>
      <c r="BN20" s="840"/>
      <c r="BO20" s="840"/>
      <c r="BP20" s="840"/>
      <c r="BQ20" s="840"/>
      <c r="BR20" s="841"/>
      <c r="BS20" s="839"/>
      <c r="BT20" s="840"/>
      <c r="BU20" s="840"/>
      <c r="BV20" s="840"/>
      <c r="BW20" s="840"/>
      <c r="BX20" s="840"/>
      <c r="BY20" s="840"/>
      <c r="BZ20" s="840"/>
      <c r="CA20" s="840"/>
      <c r="CB20" s="840"/>
      <c r="CC20" s="840"/>
      <c r="CD20" s="841"/>
      <c r="CE20" s="839"/>
      <c r="CF20" s="840"/>
      <c r="CG20" s="840"/>
      <c r="CH20" s="840"/>
      <c r="CI20" s="840"/>
      <c r="CJ20" s="840"/>
      <c r="CK20" s="840"/>
      <c r="CL20" s="840"/>
      <c r="CM20" s="840"/>
      <c r="CN20" s="840"/>
      <c r="CO20" s="840"/>
      <c r="CP20" s="841"/>
    </row>
    <row r="21" spans="2:94">
      <c r="B21" s="1302"/>
      <c r="C21" s="847"/>
      <c r="D21" s="1084" t="s">
        <v>552</v>
      </c>
      <c r="E21" s="1075"/>
      <c r="F21" s="1075"/>
      <c r="G21" s="840"/>
      <c r="H21" s="840"/>
      <c r="I21" s="840"/>
      <c r="J21" s="841"/>
      <c r="K21" s="839"/>
      <c r="L21" s="840"/>
      <c r="M21" s="840"/>
      <c r="N21" s="840"/>
      <c r="O21" s="840"/>
      <c r="P21" s="840"/>
      <c r="Q21" s="840"/>
      <c r="R21" s="840"/>
      <c r="S21" s="840"/>
      <c r="T21" s="840"/>
      <c r="U21" s="840"/>
      <c r="V21" s="841"/>
      <c r="W21" s="839"/>
      <c r="X21" s="840"/>
      <c r="Y21" s="840"/>
      <c r="Z21" s="840"/>
      <c r="AA21" s="840"/>
      <c r="AB21" s="840"/>
      <c r="AC21" s="840"/>
      <c r="AD21" s="840"/>
      <c r="AE21" s="840"/>
      <c r="AF21" s="840"/>
      <c r="AG21" s="840"/>
      <c r="AH21" s="841"/>
      <c r="AI21" s="839"/>
      <c r="AJ21" s="840"/>
      <c r="AK21" s="840"/>
      <c r="AL21" s="840"/>
      <c r="AM21" s="840"/>
      <c r="AN21" s="840"/>
      <c r="AO21" s="840"/>
      <c r="AP21" s="840"/>
      <c r="AQ21" s="840"/>
      <c r="AR21" s="840"/>
      <c r="AS21" s="840"/>
      <c r="AT21" s="841"/>
      <c r="AU21" s="839"/>
      <c r="AV21" s="840"/>
      <c r="AW21" s="840"/>
      <c r="AX21" s="840"/>
      <c r="AY21" s="840"/>
      <c r="AZ21" s="840"/>
      <c r="BA21" s="840"/>
      <c r="BB21" s="840"/>
      <c r="BC21" s="840"/>
      <c r="BD21" s="840"/>
      <c r="BE21" s="840"/>
      <c r="BF21" s="841"/>
      <c r="BG21" s="839"/>
      <c r="BH21" s="840"/>
      <c r="BI21" s="840"/>
      <c r="BJ21" s="840"/>
      <c r="BK21" s="840"/>
      <c r="BL21" s="840"/>
      <c r="BM21" s="840"/>
      <c r="BN21" s="840"/>
      <c r="BO21" s="840"/>
      <c r="BP21" s="840"/>
      <c r="BQ21" s="840"/>
      <c r="BR21" s="841"/>
      <c r="BS21" s="839"/>
      <c r="BT21" s="840"/>
      <c r="BU21" s="840"/>
      <c r="BV21" s="840"/>
      <c r="BW21" s="840"/>
      <c r="BX21" s="840"/>
      <c r="BY21" s="840"/>
      <c r="BZ21" s="840"/>
      <c r="CA21" s="840"/>
      <c r="CB21" s="840"/>
      <c r="CC21" s="840"/>
      <c r="CD21" s="841"/>
      <c r="CE21" s="839"/>
      <c r="CF21" s="840"/>
      <c r="CG21" s="840"/>
      <c r="CH21" s="840"/>
      <c r="CI21" s="840"/>
      <c r="CJ21" s="840"/>
      <c r="CK21" s="840"/>
      <c r="CL21" s="840"/>
      <c r="CM21" s="840"/>
      <c r="CN21" s="840"/>
      <c r="CO21" s="840"/>
      <c r="CP21" s="841"/>
    </row>
    <row r="22" spans="2:94">
      <c r="B22" s="1302"/>
      <c r="C22" s="847"/>
      <c r="D22" s="1084"/>
      <c r="E22" s="1075"/>
      <c r="F22" s="1075"/>
      <c r="G22" s="840"/>
      <c r="H22" s="840"/>
      <c r="I22" s="840"/>
      <c r="J22" s="841"/>
      <c r="K22" s="839"/>
      <c r="L22" s="840"/>
      <c r="M22" s="840"/>
      <c r="N22" s="840"/>
      <c r="O22" s="840"/>
      <c r="P22" s="840"/>
      <c r="Q22" s="840"/>
      <c r="R22" s="840"/>
      <c r="S22" s="840"/>
      <c r="T22" s="840"/>
      <c r="U22" s="840"/>
      <c r="V22" s="841"/>
      <c r="W22" s="839"/>
      <c r="X22" s="840"/>
      <c r="Y22" s="840"/>
      <c r="Z22" s="840"/>
      <c r="AA22" s="840"/>
      <c r="AB22" s="840"/>
      <c r="AC22" s="840"/>
      <c r="AD22" s="840"/>
      <c r="AE22" s="840"/>
      <c r="AF22" s="840"/>
      <c r="AG22" s="840"/>
      <c r="AH22" s="841"/>
      <c r="AI22" s="839"/>
      <c r="AJ22" s="840"/>
      <c r="AK22" s="840"/>
      <c r="AL22" s="840"/>
      <c r="AM22" s="840"/>
      <c r="AN22" s="840"/>
      <c r="AO22" s="840"/>
      <c r="AP22" s="840"/>
      <c r="AQ22" s="840"/>
      <c r="AR22" s="840"/>
      <c r="AS22" s="840"/>
      <c r="AT22" s="841"/>
      <c r="AU22" s="839"/>
      <c r="AV22" s="840"/>
      <c r="AW22" s="840"/>
      <c r="AX22" s="840"/>
      <c r="AY22" s="840"/>
      <c r="AZ22" s="840"/>
      <c r="BA22" s="840"/>
      <c r="BB22" s="840"/>
      <c r="BC22" s="840"/>
      <c r="BD22" s="840"/>
      <c r="BE22" s="840"/>
      <c r="BF22" s="841"/>
      <c r="BG22" s="839"/>
      <c r="BH22" s="840"/>
      <c r="BI22" s="840"/>
      <c r="BJ22" s="840"/>
      <c r="BK22" s="840"/>
      <c r="BL22" s="840"/>
      <c r="BM22" s="840"/>
      <c r="BN22" s="840"/>
      <c r="BO22" s="840"/>
      <c r="BP22" s="840"/>
      <c r="BQ22" s="840"/>
      <c r="BR22" s="841"/>
      <c r="BS22" s="839"/>
      <c r="BT22" s="840"/>
      <c r="BU22" s="840"/>
      <c r="BV22" s="840"/>
      <c r="BW22" s="840"/>
      <c r="BX22" s="840"/>
      <c r="BY22" s="840"/>
      <c r="BZ22" s="840"/>
      <c r="CA22" s="840"/>
      <c r="CB22" s="840"/>
      <c r="CC22" s="840"/>
      <c r="CD22" s="841"/>
      <c r="CE22" s="839"/>
      <c r="CF22" s="840"/>
      <c r="CG22" s="840"/>
      <c r="CH22" s="840"/>
      <c r="CI22" s="840"/>
      <c r="CJ22" s="840"/>
      <c r="CK22" s="840"/>
      <c r="CL22" s="840"/>
      <c r="CM22" s="840"/>
      <c r="CN22" s="840"/>
      <c r="CO22" s="840"/>
      <c r="CP22" s="841"/>
    </row>
    <row r="23" spans="2:94">
      <c r="B23" s="1302"/>
      <c r="C23" s="847"/>
      <c r="D23" s="1084"/>
      <c r="E23" s="1075"/>
      <c r="F23" s="1075"/>
      <c r="G23" s="840"/>
      <c r="H23" s="840"/>
      <c r="I23" s="840"/>
      <c r="J23" s="841"/>
      <c r="K23" s="839"/>
      <c r="L23" s="840"/>
      <c r="M23" s="840"/>
      <c r="N23" s="840"/>
      <c r="O23" s="840"/>
      <c r="P23" s="840"/>
      <c r="Q23" s="840"/>
      <c r="R23" s="840"/>
      <c r="S23" s="840"/>
      <c r="T23" s="840"/>
      <c r="U23" s="840"/>
      <c r="V23" s="841"/>
      <c r="W23" s="839"/>
      <c r="X23" s="840"/>
      <c r="Y23" s="840"/>
      <c r="Z23" s="840"/>
      <c r="AA23" s="840"/>
      <c r="AB23" s="840"/>
      <c r="AC23" s="840"/>
      <c r="AD23" s="840"/>
      <c r="AE23" s="840"/>
      <c r="AF23" s="840"/>
      <c r="AG23" s="840"/>
      <c r="AH23" s="841"/>
      <c r="AI23" s="839"/>
      <c r="AJ23" s="840"/>
      <c r="AK23" s="840"/>
      <c r="AL23" s="840"/>
      <c r="AM23" s="840"/>
      <c r="AN23" s="840"/>
      <c r="AO23" s="840"/>
      <c r="AP23" s="840"/>
      <c r="AQ23" s="840"/>
      <c r="AR23" s="840"/>
      <c r="AS23" s="840"/>
      <c r="AT23" s="841"/>
      <c r="AU23" s="839"/>
      <c r="AV23" s="840"/>
      <c r="AW23" s="840"/>
      <c r="AX23" s="840"/>
      <c r="AY23" s="840"/>
      <c r="AZ23" s="840"/>
      <c r="BA23" s="840"/>
      <c r="BB23" s="840"/>
      <c r="BC23" s="840"/>
      <c r="BD23" s="840"/>
      <c r="BE23" s="840"/>
      <c r="BF23" s="841"/>
      <c r="BG23" s="839"/>
      <c r="BH23" s="840"/>
      <c r="BI23" s="840"/>
      <c r="BJ23" s="840"/>
      <c r="BK23" s="840"/>
      <c r="BL23" s="840"/>
      <c r="BM23" s="840"/>
      <c r="BN23" s="840"/>
      <c r="BO23" s="840"/>
      <c r="BP23" s="840"/>
      <c r="BQ23" s="840"/>
      <c r="BR23" s="841"/>
      <c r="BS23" s="839"/>
      <c r="BT23" s="840"/>
      <c r="BU23" s="840"/>
      <c r="BV23" s="840"/>
      <c r="BW23" s="840"/>
      <c r="BX23" s="840"/>
      <c r="BY23" s="840"/>
      <c r="BZ23" s="840"/>
      <c r="CA23" s="840"/>
      <c r="CB23" s="840"/>
      <c r="CC23" s="840"/>
      <c r="CD23" s="841"/>
      <c r="CE23" s="839"/>
      <c r="CF23" s="840"/>
      <c r="CG23" s="840"/>
      <c r="CH23" s="840"/>
      <c r="CI23" s="840"/>
      <c r="CJ23" s="840"/>
      <c r="CK23" s="840"/>
      <c r="CL23" s="840"/>
      <c r="CM23" s="840"/>
      <c r="CN23" s="840"/>
      <c r="CO23" s="840"/>
      <c r="CP23" s="841"/>
    </row>
    <row r="24" spans="2:94">
      <c r="B24" s="1302"/>
      <c r="C24" s="847"/>
      <c r="D24" s="1084"/>
      <c r="E24" s="1075"/>
      <c r="F24" s="1075"/>
      <c r="G24" s="840"/>
      <c r="H24" s="840"/>
      <c r="I24" s="840"/>
      <c r="J24" s="841"/>
      <c r="K24" s="839"/>
      <c r="L24" s="840"/>
      <c r="M24" s="840"/>
      <c r="N24" s="840"/>
      <c r="O24" s="840"/>
      <c r="P24" s="840"/>
      <c r="Q24" s="840"/>
      <c r="R24" s="840"/>
      <c r="S24" s="840"/>
      <c r="T24" s="840"/>
      <c r="U24" s="840"/>
      <c r="V24" s="841"/>
      <c r="W24" s="839"/>
      <c r="X24" s="840"/>
      <c r="Y24" s="840"/>
      <c r="Z24" s="840"/>
      <c r="AA24" s="840"/>
      <c r="AB24" s="840"/>
      <c r="AC24" s="840"/>
      <c r="AD24" s="840"/>
      <c r="AE24" s="840"/>
      <c r="AF24" s="840"/>
      <c r="AG24" s="840"/>
      <c r="AH24" s="841"/>
      <c r="AI24" s="839"/>
      <c r="AJ24" s="840"/>
      <c r="AK24" s="840"/>
      <c r="AL24" s="840"/>
      <c r="AM24" s="840"/>
      <c r="AN24" s="840"/>
      <c r="AO24" s="840"/>
      <c r="AP24" s="840"/>
      <c r="AQ24" s="840"/>
      <c r="AR24" s="840"/>
      <c r="AS24" s="840"/>
      <c r="AT24" s="841"/>
      <c r="AU24" s="839"/>
      <c r="AV24" s="840"/>
      <c r="AW24" s="840"/>
      <c r="AX24" s="840"/>
      <c r="AY24" s="840"/>
      <c r="AZ24" s="840"/>
      <c r="BA24" s="840"/>
      <c r="BB24" s="840"/>
      <c r="BC24" s="840"/>
      <c r="BD24" s="840"/>
      <c r="BE24" s="840"/>
      <c r="BF24" s="841"/>
      <c r="BG24" s="839"/>
      <c r="BH24" s="840"/>
      <c r="BI24" s="840"/>
      <c r="BJ24" s="840"/>
      <c r="BK24" s="840"/>
      <c r="BL24" s="840"/>
      <c r="BM24" s="840"/>
      <c r="BN24" s="840"/>
      <c r="BO24" s="840"/>
      <c r="BP24" s="840"/>
      <c r="BQ24" s="840"/>
      <c r="BR24" s="841"/>
      <c r="BS24" s="839"/>
      <c r="BT24" s="840"/>
      <c r="BU24" s="840"/>
      <c r="BV24" s="840"/>
      <c r="BW24" s="840"/>
      <c r="BX24" s="840"/>
      <c r="BY24" s="840"/>
      <c r="BZ24" s="840"/>
      <c r="CA24" s="840"/>
      <c r="CB24" s="840"/>
      <c r="CC24" s="840"/>
      <c r="CD24" s="841"/>
      <c r="CE24" s="839"/>
      <c r="CF24" s="840"/>
      <c r="CG24" s="840"/>
      <c r="CH24" s="840"/>
      <c r="CI24" s="840"/>
      <c r="CJ24" s="840"/>
      <c r="CK24" s="840"/>
      <c r="CL24" s="840"/>
      <c r="CM24" s="840"/>
      <c r="CN24" s="840"/>
      <c r="CO24" s="840"/>
      <c r="CP24" s="841"/>
    </row>
    <row r="25" spans="2:94">
      <c r="B25" s="1302"/>
      <c r="C25" s="847"/>
      <c r="D25" s="1084"/>
      <c r="E25" s="1075"/>
      <c r="F25" s="1075"/>
      <c r="G25" s="840"/>
      <c r="H25" s="840"/>
      <c r="I25" s="840"/>
      <c r="J25" s="841"/>
      <c r="K25" s="839"/>
      <c r="L25" s="840"/>
      <c r="M25" s="840"/>
      <c r="N25" s="840"/>
      <c r="O25" s="840"/>
      <c r="P25" s="840"/>
      <c r="Q25" s="840"/>
      <c r="R25" s="840"/>
      <c r="S25" s="840"/>
      <c r="T25" s="840"/>
      <c r="U25" s="840"/>
      <c r="V25" s="841"/>
      <c r="W25" s="839"/>
      <c r="X25" s="840"/>
      <c r="Y25" s="840"/>
      <c r="Z25" s="840"/>
      <c r="AA25" s="840"/>
      <c r="AB25" s="840"/>
      <c r="AC25" s="840"/>
      <c r="AD25" s="840"/>
      <c r="AE25" s="840"/>
      <c r="AF25" s="840"/>
      <c r="AG25" s="840"/>
      <c r="AH25" s="841"/>
      <c r="AI25" s="839"/>
      <c r="AJ25" s="840"/>
      <c r="AK25" s="840"/>
      <c r="AL25" s="840"/>
      <c r="AM25" s="840"/>
      <c r="AN25" s="840"/>
      <c r="AO25" s="840"/>
      <c r="AP25" s="840"/>
      <c r="AQ25" s="840"/>
      <c r="AR25" s="840"/>
      <c r="AS25" s="840"/>
      <c r="AT25" s="841"/>
      <c r="AU25" s="839"/>
      <c r="AV25" s="840"/>
      <c r="AW25" s="840"/>
      <c r="AX25" s="840"/>
      <c r="AY25" s="840"/>
      <c r="AZ25" s="840"/>
      <c r="BA25" s="840"/>
      <c r="BB25" s="840"/>
      <c r="BC25" s="840"/>
      <c r="BD25" s="840"/>
      <c r="BE25" s="840"/>
      <c r="BF25" s="841"/>
      <c r="BG25" s="839"/>
      <c r="BH25" s="840"/>
      <c r="BI25" s="840"/>
      <c r="BJ25" s="840"/>
      <c r="BK25" s="840"/>
      <c r="BL25" s="840"/>
      <c r="BM25" s="840"/>
      <c r="BN25" s="840"/>
      <c r="BO25" s="840"/>
      <c r="BP25" s="840"/>
      <c r="BQ25" s="840"/>
      <c r="BR25" s="841"/>
      <c r="BS25" s="839"/>
      <c r="BT25" s="840"/>
      <c r="BU25" s="840"/>
      <c r="BV25" s="840"/>
      <c r="BW25" s="840"/>
      <c r="BX25" s="840"/>
      <c r="BY25" s="840"/>
      <c r="BZ25" s="840"/>
      <c r="CA25" s="840"/>
      <c r="CB25" s="840"/>
      <c r="CC25" s="840"/>
      <c r="CD25" s="841"/>
      <c r="CE25" s="839"/>
      <c r="CF25" s="840"/>
      <c r="CG25" s="840"/>
      <c r="CH25" s="840"/>
      <c r="CI25" s="840"/>
      <c r="CJ25" s="840"/>
      <c r="CK25" s="840"/>
      <c r="CL25" s="840"/>
      <c r="CM25" s="840"/>
      <c r="CN25" s="840"/>
      <c r="CO25" s="840"/>
      <c r="CP25" s="841"/>
    </row>
    <row r="26" spans="2:94">
      <c r="B26" s="1302"/>
      <c r="C26" s="847"/>
      <c r="D26" s="1084"/>
      <c r="E26" s="1075"/>
      <c r="F26" s="1075"/>
      <c r="G26" s="840"/>
      <c r="H26" s="840"/>
      <c r="I26" s="840"/>
      <c r="J26" s="841"/>
      <c r="K26" s="839"/>
      <c r="L26" s="840"/>
      <c r="M26" s="840"/>
      <c r="N26" s="840"/>
      <c r="O26" s="840"/>
      <c r="P26" s="840"/>
      <c r="Q26" s="840"/>
      <c r="R26" s="840"/>
      <c r="S26" s="840"/>
      <c r="T26" s="840"/>
      <c r="U26" s="840"/>
      <c r="V26" s="841"/>
      <c r="W26" s="839"/>
      <c r="X26" s="840"/>
      <c r="Y26" s="840"/>
      <c r="Z26" s="840"/>
      <c r="AA26" s="840"/>
      <c r="AB26" s="840"/>
      <c r="AC26" s="840"/>
      <c r="AD26" s="840"/>
      <c r="AE26" s="840"/>
      <c r="AF26" s="840"/>
      <c r="AG26" s="840"/>
      <c r="AH26" s="841"/>
      <c r="AI26" s="839"/>
      <c r="AJ26" s="840"/>
      <c r="AK26" s="840"/>
      <c r="AL26" s="840"/>
      <c r="AM26" s="840"/>
      <c r="AN26" s="840"/>
      <c r="AO26" s="840"/>
      <c r="AP26" s="840"/>
      <c r="AQ26" s="840"/>
      <c r="AR26" s="840"/>
      <c r="AS26" s="840"/>
      <c r="AT26" s="841"/>
      <c r="AU26" s="839"/>
      <c r="AV26" s="840"/>
      <c r="AW26" s="840"/>
      <c r="AX26" s="840"/>
      <c r="AY26" s="840"/>
      <c r="AZ26" s="840"/>
      <c r="BA26" s="840"/>
      <c r="BB26" s="840"/>
      <c r="BC26" s="840"/>
      <c r="BD26" s="840"/>
      <c r="BE26" s="840"/>
      <c r="BF26" s="841"/>
      <c r="BG26" s="839"/>
      <c r="BH26" s="840"/>
      <c r="BI26" s="840"/>
      <c r="BJ26" s="840"/>
      <c r="BK26" s="840"/>
      <c r="BL26" s="840"/>
      <c r="BM26" s="840"/>
      <c r="BN26" s="840"/>
      <c r="BO26" s="840"/>
      <c r="BP26" s="840"/>
      <c r="BQ26" s="840"/>
      <c r="BR26" s="841"/>
      <c r="BS26" s="839"/>
      <c r="BT26" s="840"/>
      <c r="BU26" s="840"/>
      <c r="BV26" s="840"/>
      <c r="BW26" s="840"/>
      <c r="BX26" s="840"/>
      <c r="BY26" s="840"/>
      <c r="BZ26" s="840"/>
      <c r="CA26" s="840"/>
      <c r="CB26" s="840"/>
      <c r="CC26" s="840"/>
      <c r="CD26" s="841"/>
      <c r="CE26" s="839"/>
      <c r="CF26" s="840"/>
      <c r="CG26" s="840"/>
      <c r="CH26" s="840"/>
      <c r="CI26" s="840"/>
      <c r="CJ26" s="840"/>
      <c r="CK26" s="840"/>
      <c r="CL26" s="840"/>
      <c r="CM26" s="840"/>
      <c r="CN26" s="840"/>
      <c r="CO26" s="840"/>
      <c r="CP26" s="841"/>
    </row>
    <row r="27" spans="2:94">
      <c r="B27" s="1302"/>
      <c r="C27" s="847"/>
      <c r="D27" s="1084"/>
      <c r="E27" s="1075"/>
      <c r="F27" s="1075"/>
      <c r="G27" s="840"/>
      <c r="H27" s="840"/>
      <c r="I27" s="840"/>
      <c r="J27" s="841"/>
      <c r="K27" s="839"/>
      <c r="L27" s="840"/>
      <c r="M27" s="840"/>
      <c r="N27" s="840"/>
      <c r="O27" s="840"/>
      <c r="P27" s="840"/>
      <c r="Q27" s="840"/>
      <c r="R27" s="840"/>
      <c r="S27" s="840"/>
      <c r="T27" s="840"/>
      <c r="U27" s="840"/>
      <c r="V27" s="841"/>
      <c r="W27" s="839"/>
      <c r="X27" s="840"/>
      <c r="Y27" s="840"/>
      <c r="Z27" s="840"/>
      <c r="AA27" s="840"/>
      <c r="AB27" s="840"/>
      <c r="AC27" s="840"/>
      <c r="AD27" s="840"/>
      <c r="AE27" s="840"/>
      <c r="AF27" s="840"/>
      <c r="AG27" s="840"/>
      <c r="AH27" s="841"/>
      <c r="AI27" s="839"/>
      <c r="AJ27" s="840"/>
      <c r="AK27" s="840"/>
      <c r="AL27" s="840"/>
      <c r="AM27" s="840"/>
      <c r="AN27" s="840"/>
      <c r="AO27" s="840"/>
      <c r="AP27" s="840"/>
      <c r="AQ27" s="840"/>
      <c r="AR27" s="840"/>
      <c r="AS27" s="840"/>
      <c r="AT27" s="841"/>
      <c r="AU27" s="839"/>
      <c r="AV27" s="840"/>
      <c r="AW27" s="840"/>
      <c r="AX27" s="840"/>
      <c r="AY27" s="840"/>
      <c r="AZ27" s="840"/>
      <c r="BA27" s="840"/>
      <c r="BB27" s="840"/>
      <c r="BC27" s="840"/>
      <c r="BD27" s="840"/>
      <c r="BE27" s="840"/>
      <c r="BF27" s="841"/>
      <c r="BG27" s="839"/>
      <c r="BH27" s="840"/>
      <c r="BI27" s="840"/>
      <c r="BJ27" s="840"/>
      <c r="BK27" s="840"/>
      <c r="BL27" s="840"/>
      <c r="BM27" s="840"/>
      <c r="BN27" s="840"/>
      <c r="BO27" s="840"/>
      <c r="BP27" s="840"/>
      <c r="BQ27" s="840"/>
      <c r="BR27" s="841"/>
      <c r="BS27" s="839"/>
      <c r="BT27" s="840"/>
      <c r="BU27" s="840"/>
      <c r="BV27" s="840"/>
      <c r="BW27" s="840"/>
      <c r="BX27" s="840"/>
      <c r="BY27" s="840"/>
      <c r="BZ27" s="840"/>
      <c r="CA27" s="840"/>
      <c r="CB27" s="840"/>
      <c r="CC27" s="840"/>
      <c r="CD27" s="841"/>
      <c r="CE27" s="839"/>
      <c r="CF27" s="840"/>
      <c r="CG27" s="840"/>
      <c r="CH27" s="840"/>
      <c r="CI27" s="840"/>
      <c r="CJ27" s="840"/>
      <c r="CK27" s="840"/>
      <c r="CL27" s="840"/>
      <c r="CM27" s="840"/>
      <c r="CN27" s="840"/>
      <c r="CO27" s="840"/>
      <c r="CP27" s="841"/>
    </row>
    <row r="28" spans="2:94">
      <c r="B28" s="1302"/>
      <c r="C28" s="847"/>
      <c r="D28" s="1084"/>
      <c r="E28" s="1075"/>
      <c r="F28" s="1075"/>
      <c r="G28" s="840"/>
      <c r="H28" s="840"/>
      <c r="I28" s="840"/>
      <c r="J28" s="841"/>
      <c r="K28" s="839"/>
      <c r="L28" s="840"/>
      <c r="M28" s="840"/>
      <c r="N28" s="840"/>
      <c r="O28" s="840"/>
      <c r="P28" s="840"/>
      <c r="Q28" s="840"/>
      <c r="R28" s="840"/>
      <c r="S28" s="840"/>
      <c r="T28" s="840"/>
      <c r="U28" s="840"/>
      <c r="V28" s="841"/>
      <c r="W28" s="839"/>
      <c r="X28" s="840"/>
      <c r="Y28" s="840"/>
      <c r="Z28" s="840"/>
      <c r="AA28" s="840"/>
      <c r="AB28" s="840"/>
      <c r="AC28" s="840"/>
      <c r="AD28" s="840"/>
      <c r="AE28" s="840"/>
      <c r="AF28" s="840"/>
      <c r="AG28" s="840"/>
      <c r="AH28" s="841"/>
      <c r="AI28" s="839"/>
      <c r="AJ28" s="840"/>
      <c r="AK28" s="840"/>
      <c r="AL28" s="840"/>
      <c r="AM28" s="840"/>
      <c r="AN28" s="840"/>
      <c r="AO28" s="840"/>
      <c r="AP28" s="840"/>
      <c r="AQ28" s="840"/>
      <c r="AR28" s="840"/>
      <c r="AS28" s="840"/>
      <c r="AT28" s="841"/>
      <c r="AU28" s="839"/>
      <c r="AV28" s="840"/>
      <c r="AW28" s="840"/>
      <c r="AX28" s="840"/>
      <c r="AY28" s="840"/>
      <c r="AZ28" s="840"/>
      <c r="BA28" s="840"/>
      <c r="BB28" s="840"/>
      <c r="BC28" s="840"/>
      <c r="BD28" s="840"/>
      <c r="BE28" s="840"/>
      <c r="BF28" s="841"/>
      <c r="BG28" s="839"/>
      <c r="BH28" s="840"/>
      <c r="BI28" s="840"/>
      <c r="BJ28" s="840"/>
      <c r="BK28" s="840"/>
      <c r="BL28" s="840"/>
      <c r="BM28" s="840"/>
      <c r="BN28" s="840"/>
      <c r="BO28" s="840"/>
      <c r="BP28" s="840"/>
      <c r="BQ28" s="840"/>
      <c r="BR28" s="841"/>
      <c r="BS28" s="839"/>
      <c r="BT28" s="840"/>
      <c r="BU28" s="840"/>
      <c r="BV28" s="840"/>
      <c r="BW28" s="840"/>
      <c r="BX28" s="840"/>
      <c r="BY28" s="840"/>
      <c r="BZ28" s="840"/>
      <c r="CA28" s="840"/>
      <c r="CB28" s="840"/>
      <c r="CC28" s="840"/>
      <c r="CD28" s="841"/>
      <c r="CE28" s="839"/>
      <c r="CF28" s="840"/>
      <c r="CG28" s="840"/>
      <c r="CH28" s="840"/>
      <c r="CI28" s="840"/>
      <c r="CJ28" s="840"/>
      <c r="CK28" s="840"/>
      <c r="CL28" s="840"/>
      <c r="CM28" s="840"/>
      <c r="CN28" s="840"/>
      <c r="CO28" s="840"/>
      <c r="CP28" s="841"/>
    </row>
    <row r="29" spans="2:94">
      <c r="B29" s="1302"/>
      <c r="C29" s="847"/>
      <c r="D29" s="1083"/>
      <c r="E29" s="1075" t="s">
        <v>554</v>
      </c>
      <c r="F29" s="1075"/>
      <c r="G29" s="840"/>
      <c r="H29" s="840"/>
      <c r="I29" s="840"/>
      <c r="J29" s="841"/>
      <c r="K29" s="839"/>
      <c r="L29" s="840"/>
      <c r="M29" s="840"/>
      <c r="N29" s="840"/>
      <c r="O29" s="840"/>
      <c r="P29" s="840"/>
      <c r="Q29" s="840"/>
      <c r="R29" s="840"/>
      <c r="S29" s="840"/>
      <c r="T29" s="840"/>
      <c r="U29" s="840"/>
      <c r="V29" s="841"/>
      <c r="W29" s="839"/>
      <c r="X29" s="840"/>
      <c r="Y29" s="840"/>
      <c r="Z29" s="840"/>
      <c r="AA29" s="840"/>
      <c r="AB29" s="840"/>
      <c r="AC29" s="840"/>
      <c r="AD29" s="840"/>
      <c r="AE29" s="840"/>
      <c r="AF29" s="840"/>
      <c r="AG29" s="840"/>
      <c r="AH29" s="841"/>
      <c r="AI29" s="839"/>
      <c r="AJ29" s="840"/>
      <c r="AK29" s="840"/>
      <c r="AL29" s="840"/>
      <c r="AM29" s="840"/>
      <c r="AN29" s="840"/>
      <c r="AO29" s="840"/>
      <c r="AP29" s="840"/>
      <c r="AQ29" s="840"/>
      <c r="AR29" s="840"/>
      <c r="AS29" s="840"/>
      <c r="AT29" s="841"/>
      <c r="AU29" s="839"/>
      <c r="AV29" s="840"/>
      <c r="AW29" s="840"/>
      <c r="AX29" s="840"/>
      <c r="AY29" s="840"/>
      <c r="AZ29" s="840"/>
      <c r="BA29" s="840"/>
      <c r="BB29" s="840"/>
      <c r="BC29" s="840"/>
      <c r="BD29" s="840"/>
      <c r="BE29" s="840"/>
      <c r="BF29" s="841"/>
      <c r="BG29" s="839"/>
      <c r="BH29" s="840"/>
      <c r="BI29" s="840"/>
      <c r="BJ29" s="840"/>
      <c r="BK29" s="840"/>
      <c r="BL29" s="840"/>
      <c r="BM29" s="840"/>
      <c r="BN29" s="840"/>
      <c r="BO29" s="840"/>
      <c r="BP29" s="840"/>
      <c r="BQ29" s="840"/>
      <c r="BR29" s="841"/>
      <c r="BS29" s="839"/>
      <c r="BT29" s="840"/>
      <c r="BU29" s="840"/>
      <c r="BV29" s="840"/>
      <c r="BW29" s="840"/>
      <c r="BX29" s="840"/>
      <c r="BY29" s="840"/>
      <c r="BZ29" s="840"/>
      <c r="CA29" s="840"/>
      <c r="CB29" s="840"/>
      <c r="CC29" s="840"/>
      <c r="CD29" s="841"/>
      <c r="CE29" s="839"/>
      <c r="CF29" s="840"/>
      <c r="CG29" s="840"/>
      <c r="CH29" s="840"/>
      <c r="CI29" s="840"/>
      <c r="CJ29" s="840"/>
      <c r="CK29" s="840"/>
      <c r="CL29" s="840"/>
      <c r="CM29" s="840"/>
      <c r="CN29" s="840"/>
      <c r="CO29" s="840"/>
      <c r="CP29" s="841"/>
    </row>
    <row r="30" spans="2:94">
      <c r="B30" s="1302"/>
      <c r="C30" s="848"/>
      <c r="D30" s="1085"/>
      <c r="E30" s="1076"/>
      <c r="F30" s="1076"/>
      <c r="G30" s="844"/>
      <c r="H30" s="844"/>
      <c r="I30" s="844"/>
      <c r="J30" s="845"/>
      <c r="K30" s="843"/>
      <c r="L30" s="844"/>
      <c r="M30" s="844"/>
      <c r="N30" s="844"/>
      <c r="O30" s="844"/>
      <c r="P30" s="844"/>
      <c r="Q30" s="844"/>
      <c r="R30" s="844"/>
      <c r="S30" s="844"/>
      <c r="T30" s="844"/>
      <c r="U30" s="844"/>
      <c r="V30" s="845"/>
      <c r="W30" s="843"/>
      <c r="X30" s="844"/>
      <c r="Y30" s="844"/>
      <c r="Z30" s="844"/>
      <c r="AA30" s="844"/>
      <c r="AB30" s="844"/>
      <c r="AC30" s="844"/>
      <c r="AD30" s="844"/>
      <c r="AE30" s="844"/>
      <c r="AF30" s="844"/>
      <c r="AG30" s="844"/>
      <c r="AH30" s="845"/>
      <c r="AI30" s="843"/>
      <c r="AJ30" s="844"/>
      <c r="AK30" s="844"/>
      <c r="AL30" s="844"/>
      <c r="AM30" s="844"/>
      <c r="AN30" s="844"/>
      <c r="AO30" s="844"/>
      <c r="AP30" s="844"/>
      <c r="AQ30" s="844"/>
      <c r="AR30" s="844"/>
      <c r="AS30" s="844"/>
      <c r="AT30" s="845"/>
      <c r="AU30" s="843"/>
      <c r="AV30" s="844"/>
      <c r="AW30" s="844"/>
      <c r="AX30" s="844"/>
      <c r="AY30" s="844"/>
      <c r="AZ30" s="844"/>
      <c r="BA30" s="844"/>
      <c r="BB30" s="844"/>
      <c r="BC30" s="844"/>
      <c r="BD30" s="844"/>
      <c r="BE30" s="844"/>
      <c r="BF30" s="845"/>
      <c r="BG30" s="843"/>
      <c r="BH30" s="844"/>
      <c r="BI30" s="844"/>
      <c r="BJ30" s="844"/>
      <c r="BK30" s="844"/>
      <c r="BL30" s="844"/>
      <c r="BM30" s="844"/>
      <c r="BN30" s="844"/>
      <c r="BO30" s="844"/>
      <c r="BP30" s="844"/>
      <c r="BQ30" s="844"/>
      <c r="BR30" s="845"/>
      <c r="BS30" s="843"/>
      <c r="BT30" s="844"/>
      <c r="BU30" s="844"/>
      <c r="BV30" s="844"/>
      <c r="BW30" s="844"/>
      <c r="BX30" s="844"/>
      <c r="BY30" s="844"/>
      <c r="BZ30" s="844"/>
      <c r="CA30" s="844"/>
      <c r="CB30" s="844"/>
      <c r="CC30" s="844"/>
      <c r="CD30" s="845"/>
      <c r="CE30" s="843"/>
      <c r="CF30" s="844"/>
      <c r="CG30" s="844"/>
      <c r="CH30" s="844"/>
      <c r="CI30" s="844"/>
      <c r="CJ30" s="844"/>
      <c r="CK30" s="844"/>
      <c r="CL30" s="844"/>
      <c r="CM30" s="844"/>
      <c r="CN30" s="844"/>
      <c r="CO30" s="844"/>
      <c r="CP30" s="845"/>
    </row>
    <row r="31" spans="2:94">
      <c r="B31" s="1311" t="s">
        <v>678</v>
      </c>
      <c r="C31" s="846"/>
      <c r="D31" s="1088" t="s">
        <v>679</v>
      </c>
      <c r="E31" s="1073"/>
      <c r="F31" s="1073"/>
      <c r="G31" s="836"/>
      <c r="H31" s="836"/>
      <c r="I31" s="836"/>
      <c r="J31" s="837"/>
      <c r="K31" s="835"/>
      <c r="L31" s="836"/>
      <c r="M31" s="836"/>
      <c r="N31" s="836"/>
      <c r="O31" s="836"/>
      <c r="P31" s="836"/>
      <c r="Q31" s="836"/>
      <c r="R31" s="836"/>
      <c r="S31" s="836"/>
      <c r="T31" s="836"/>
      <c r="U31" s="836"/>
      <c r="V31" s="837"/>
      <c r="W31" s="835"/>
      <c r="X31" s="836"/>
      <c r="Y31" s="836"/>
      <c r="Z31" s="836"/>
      <c r="AA31" s="836"/>
      <c r="AB31" s="836"/>
      <c r="AC31" s="836"/>
      <c r="AD31" s="836"/>
      <c r="AE31" s="836"/>
      <c r="AF31" s="836"/>
      <c r="AG31" s="836"/>
      <c r="AH31" s="837"/>
      <c r="AI31" s="835"/>
      <c r="AJ31" s="836"/>
      <c r="AK31" s="836"/>
      <c r="AL31" s="836"/>
      <c r="AM31" s="836"/>
      <c r="AN31" s="836"/>
      <c r="AO31" s="836"/>
      <c r="AP31" s="836"/>
      <c r="AQ31" s="836"/>
      <c r="AR31" s="836"/>
      <c r="AS31" s="836"/>
      <c r="AT31" s="837"/>
      <c r="AU31" s="835"/>
      <c r="AV31" s="836"/>
      <c r="AW31" s="836"/>
      <c r="AX31" s="836"/>
      <c r="AY31" s="836"/>
      <c r="AZ31" s="836"/>
      <c r="BA31" s="836"/>
      <c r="BB31" s="836"/>
      <c r="BC31" s="836"/>
      <c r="BD31" s="836"/>
      <c r="BE31" s="836"/>
      <c r="BF31" s="837"/>
      <c r="BG31" s="835"/>
      <c r="BH31" s="836"/>
      <c r="BI31" s="836"/>
      <c r="BJ31" s="836"/>
      <c r="BK31" s="836"/>
      <c r="BL31" s="836"/>
      <c r="BM31" s="836"/>
      <c r="BN31" s="836"/>
      <c r="BO31" s="836"/>
      <c r="BP31" s="836"/>
      <c r="BQ31" s="836"/>
      <c r="BR31" s="837"/>
      <c r="BS31" s="835"/>
      <c r="BT31" s="836"/>
      <c r="BU31" s="836"/>
      <c r="BV31" s="836"/>
      <c r="BW31" s="836"/>
      <c r="BX31" s="836"/>
      <c r="BY31" s="836"/>
      <c r="BZ31" s="836"/>
      <c r="CA31" s="836"/>
      <c r="CB31" s="836"/>
      <c r="CC31" s="836"/>
      <c r="CD31" s="837"/>
      <c r="CE31" s="835"/>
      <c r="CF31" s="836"/>
      <c r="CG31" s="836"/>
      <c r="CH31" s="836"/>
      <c r="CI31" s="836"/>
      <c r="CJ31" s="836"/>
      <c r="CK31" s="836"/>
      <c r="CL31" s="836"/>
      <c r="CM31" s="836"/>
      <c r="CN31" s="836"/>
      <c r="CO31" s="836"/>
      <c r="CP31" s="837"/>
    </row>
    <row r="32" spans="2:94">
      <c r="B32" s="1311"/>
      <c r="C32" s="847"/>
      <c r="D32" s="1083"/>
      <c r="E32" s="1075"/>
      <c r="F32" s="1075"/>
      <c r="G32" s="840"/>
      <c r="H32" s="840"/>
      <c r="I32" s="840"/>
      <c r="J32" s="841"/>
      <c r="K32" s="839"/>
      <c r="L32" s="840"/>
      <c r="M32" s="840"/>
      <c r="N32" s="840"/>
      <c r="O32" s="840"/>
      <c r="P32" s="840"/>
      <c r="Q32" s="840"/>
      <c r="R32" s="840"/>
      <c r="S32" s="840"/>
      <c r="T32" s="840"/>
      <c r="U32" s="840"/>
      <c r="V32" s="841"/>
      <c r="W32" s="839"/>
      <c r="X32" s="840"/>
      <c r="Y32" s="840"/>
      <c r="Z32" s="840"/>
      <c r="AA32" s="840"/>
      <c r="AB32" s="840"/>
      <c r="AC32" s="840"/>
      <c r="AD32" s="840"/>
      <c r="AE32" s="840"/>
      <c r="AF32" s="840"/>
      <c r="AG32" s="840"/>
      <c r="AH32" s="841"/>
      <c r="AI32" s="839"/>
      <c r="AJ32" s="840"/>
      <c r="AK32" s="840"/>
      <c r="AL32" s="840"/>
      <c r="AM32" s="840"/>
      <c r="AN32" s="840"/>
      <c r="AO32" s="840"/>
      <c r="AP32" s="840"/>
      <c r="AQ32" s="840"/>
      <c r="AR32" s="840"/>
      <c r="AS32" s="840"/>
      <c r="AT32" s="841"/>
      <c r="AU32" s="839"/>
      <c r="AV32" s="840"/>
      <c r="AW32" s="840"/>
      <c r="AX32" s="840"/>
      <c r="AY32" s="840"/>
      <c r="AZ32" s="840"/>
      <c r="BA32" s="840"/>
      <c r="BB32" s="840"/>
      <c r="BC32" s="840"/>
      <c r="BD32" s="840"/>
      <c r="BE32" s="840"/>
      <c r="BF32" s="841"/>
      <c r="BG32" s="839"/>
      <c r="BH32" s="840"/>
      <c r="BI32" s="840"/>
      <c r="BJ32" s="840"/>
      <c r="BK32" s="840"/>
      <c r="BL32" s="840"/>
      <c r="BM32" s="840"/>
      <c r="BN32" s="840"/>
      <c r="BO32" s="840"/>
      <c r="BP32" s="840"/>
      <c r="BQ32" s="840"/>
      <c r="BR32" s="841"/>
      <c r="BS32" s="839"/>
      <c r="BT32" s="840"/>
      <c r="BU32" s="840"/>
      <c r="BV32" s="840"/>
      <c r="BW32" s="840"/>
      <c r="BX32" s="840"/>
      <c r="BY32" s="840"/>
      <c r="BZ32" s="840"/>
      <c r="CA32" s="840"/>
      <c r="CB32" s="840"/>
      <c r="CC32" s="840"/>
      <c r="CD32" s="841"/>
      <c r="CE32" s="839"/>
      <c r="CF32" s="840"/>
      <c r="CG32" s="840"/>
      <c r="CH32" s="840"/>
      <c r="CI32" s="840"/>
      <c r="CJ32" s="840"/>
      <c r="CK32" s="840"/>
      <c r="CL32" s="840"/>
      <c r="CM32" s="840"/>
      <c r="CN32" s="840"/>
      <c r="CO32" s="840"/>
      <c r="CP32" s="841"/>
    </row>
    <row r="33" spans="1:94">
      <c r="B33" s="1311"/>
      <c r="C33" s="847"/>
      <c r="D33" s="1084" t="s">
        <v>552</v>
      </c>
      <c r="E33" s="1075"/>
      <c r="F33" s="1075"/>
      <c r="G33" s="840"/>
      <c r="H33" s="840"/>
      <c r="I33" s="840"/>
      <c r="J33" s="841"/>
      <c r="K33" s="839"/>
      <c r="L33" s="840"/>
      <c r="M33" s="840"/>
      <c r="N33" s="840"/>
      <c r="O33" s="840"/>
      <c r="P33" s="840"/>
      <c r="Q33" s="840"/>
      <c r="R33" s="840"/>
      <c r="S33" s="840"/>
      <c r="T33" s="840"/>
      <c r="U33" s="840"/>
      <c r="V33" s="841"/>
      <c r="W33" s="839"/>
      <c r="X33" s="840"/>
      <c r="Y33" s="840"/>
      <c r="Z33" s="840"/>
      <c r="AA33" s="840"/>
      <c r="AB33" s="840"/>
      <c r="AC33" s="840"/>
      <c r="AD33" s="840"/>
      <c r="AE33" s="840"/>
      <c r="AF33" s="840"/>
      <c r="AG33" s="840"/>
      <c r="AH33" s="841"/>
      <c r="AI33" s="839"/>
      <c r="AJ33" s="840"/>
      <c r="AK33" s="840"/>
      <c r="AL33" s="840"/>
      <c r="AM33" s="840"/>
      <c r="AN33" s="840"/>
      <c r="AO33" s="840"/>
      <c r="AP33" s="840"/>
      <c r="AQ33" s="840"/>
      <c r="AR33" s="840"/>
      <c r="AS33" s="840"/>
      <c r="AT33" s="841"/>
      <c r="AU33" s="839"/>
      <c r="AV33" s="840"/>
      <c r="AW33" s="840"/>
      <c r="AX33" s="840"/>
      <c r="AY33" s="840"/>
      <c r="AZ33" s="840"/>
      <c r="BA33" s="840"/>
      <c r="BB33" s="840"/>
      <c r="BC33" s="840"/>
      <c r="BD33" s="840"/>
      <c r="BE33" s="840"/>
      <c r="BF33" s="841"/>
      <c r="BG33" s="839"/>
      <c r="BH33" s="840"/>
      <c r="BI33" s="840"/>
      <c r="BJ33" s="840"/>
      <c r="BK33" s="840"/>
      <c r="BL33" s="840"/>
      <c r="BM33" s="840"/>
      <c r="BN33" s="840"/>
      <c r="BO33" s="840"/>
      <c r="BP33" s="840"/>
      <c r="BQ33" s="840"/>
      <c r="BR33" s="841"/>
      <c r="BS33" s="839"/>
      <c r="BT33" s="840"/>
      <c r="BU33" s="840"/>
      <c r="BV33" s="840"/>
      <c r="BW33" s="840"/>
      <c r="BX33" s="840"/>
      <c r="BY33" s="840"/>
      <c r="BZ33" s="840"/>
      <c r="CA33" s="840"/>
      <c r="CB33" s="840"/>
      <c r="CC33" s="840"/>
      <c r="CD33" s="841"/>
      <c r="CE33" s="839"/>
      <c r="CF33" s="840"/>
      <c r="CG33" s="840"/>
      <c r="CH33" s="840"/>
      <c r="CI33" s="840"/>
      <c r="CJ33" s="840"/>
      <c r="CK33" s="840"/>
      <c r="CL33" s="840"/>
      <c r="CM33" s="840"/>
      <c r="CN33" s="840"/>
      <c r="CO33" s="840"/>
      <c r="CP33" s="841"/>
    </row>
    <row r="34" spans="1:94">
      <c r="B34" s="1311"/>
      <c r="C34" s="847"/>
      <c r="D34" s="1084"/>
      <c r="E34" s="1075"/>
      <c r="F34" s="1075"/>
      <c r="G34" s="840"/>
      <c r="H34" s="840"/>
      <c r="I34" s="840"/>
      <c r="J34" s="841"/>
      <c r="K34" s="839"/>
      <c r="L34" s="840"/>
      <c r="M34" s="840"/>
      <c r="N34" s="840"/>
      <c r="O34" s="840"/>
      <c r="P34" s="840"/>
      <c r="Q34" s="840"/>
      <c r="R34" s="840"/>
      <c r="S34" s="840"/>
      <c r="T34" s="840"/>
      <c r="U34" s="840"/>
      <c r="V34" s="841"/>
      <c r="W34" s="839"/>
      <c r="X34" s="840"/>
      <c r="Y34" s="840"/>
      <c r="Z34" s="840"/>
      <c r="AA34" s="840"/>
      <c r="AB34" s="840"/>
      <c r="AC34" s="840"/>
      <c r="AD34" s="840"/>
      <c r="AE34" s="840"/>
      <c r="AF34" s="840"/>
      <c r="AG34" s="840"/>
      <c r="AH34" s="841"/>
      <c r="AI34" s="839"/>
      <c r="AJ34" s="840"/>
      <c r="AK34" s="840"/>
      <c r="AL34" s="840"/>
      <c r="AM34" s="840"/>
      <c r="AN34" s="840"/>
      <c r="AO34" s="840"/>
      <c r="AP34" s="840"/>
      <c r="AQ34" s="840"/>
      <c r="AR34" s="840"/>
      <c r="AS34" s="840"/>
      <c r="AT34" s="841"/>
      <c r="AU34" s="839"/>
      <c r="AV34" s="840"/>
      <c r="AW34" s="840"/>
      <c r="AX34" s="840"/>
      <c r="AY34" s="840"/>
      <c r="AZ34" s="840"/>
      <c r="BA34" s="840"/>
      <c r="BB34" s="840"/>
      <c r="BC34" s="840"/>
      <c r="BD34" s="840"/>
      <c r="BE34" s="840"/>
      <c r="BF34" s="841"/>
      <c r="BG34" s="839"/>
      <c r="BH34" s="840"/>
      <c r="BI34" s="840"/>
      <c r="BJ34" s="840"/>
      <c r="BK34" s="840"/>
      <c r="BL34" s="840"/>
      <c r="BM34" s="840"/>
      <c r="BN34" s="840"/>
      <c r="BO34" s="840"/>
      <c r="BP34" s="840"/>
      <c r="BQ34" s="840"/>
      <c r="BR34" s="841"/>
      <c r="BS34" s="839"/>
      <c r="BT34" s="840"/>
      <c r="BU34" s="840"/>
      <c r="BV34" s="840"/>
      <c r="BW34" s="840"/>
      <c r="BX34" s="840"/>
      <c r="BY34" s="840"/>
      <c r="BZ34" s="840"/>
      <c r="CA34" s="840"/>
      <c r="CB34" s="840"/>
      <c r="CC34" s="840"/>
      <c r="CD34" s="841"/>
      <c r="CE34" s="839"/>
      <c r="CF34" s="840"/>
      <c r="CG34" s="840"/>
      <c r="CH34" s="840"/>
      <c r="CI34" s="840"/>
      <c r="CJ34" s="840"/>
      <c r="CK34" s="840"/>
      <c r="CL34" s="840"/>
      <c r="CM34" s="840"/>
      <c r="CN34" s="840"/>
      <c r="CO34" s="840"/>
      <c r="CP34" s="841"/>
    </row>
    <row r="35" spans="1:94">
      <c r="B35" s="1311"/>
      <c r="C35" s="847"/>
      <c r="D35" s="1083"/>
      <c r="E35" s="1075" t="s">
        <v>554</v>
      </c>
      <c r="F35" s="1075"/>
      <c r="G35" s="840"/>
      <c r="H35" s="840"/>
      <c r="I35" s="840"/>
      <c r="J35" s="841"/>
      <c r="K35" s="839"/>
      <c r="L35" s="840"/>
      <c r="M35" s="840"/>
      <c r="N35" s="840"/>
      <c r="O35" s="840"/>
      <c r="P35" s="840"/>
      <c r="Q35" s="840"/>
      <c r="R35" s="840"/>
      <c r="S35" s="840"/>
      <c r="T35" s="840"/>
      <c r="U35" s="840"/>
      <c r="V35" s="841"/>
      <c r="W35" s="839"/>
      <c r="X35" s="840"/>
      <c r="Y35" s="840"/>
      <c r="Z35" s="840"/>
      <c r="AA35" s="840"/>
      <c r="AB35" s="840"/>
      <c r="AC35" s="840"/>
      <c r="AD35" s="840"/>
      <c r="AE35" s="840"/>
      <c r="AF35" s="840"/>
      <c r="AG35" s="840"/>
      <c r="AH35" s="841"/>
      <c r="AI35" s="839"/>
      <c r="AJ35" s="840"/>
      <c r="AK35" s="840"/>
      <c r="AL35" s="840"/>
      <c r="AM35" s="840"/>
      <c r="AN35" s="840"/>
      <c r="AO35" s="840"/>
      <c r="AP35" s="840"/>
      <c r="AQ35" s="840"/>
      <c r="AR35" s="840"/>
      <c r="AS35" s="840"/>
      <c r="AT35" s="841"/>
      <c r="AU35" s="839"/>
      <c r="AV35" s="840"/>
      <c r="AW35" s="840"/>
      <c r="AX35" s="840"/>
      <c r="AY35" s="840"/>
      <c r="AZ35" s="840"/>
      <c r="BA35" s="840"/>
      <c r="BB35" s="840"/>
      <c r="BC35" s="840"/>
      <c r="BD35" s="840"/>
      <c r="BE35" s="840"/>
      <c r="BF35" s="841"/>
      <c r="BG35" s="839"/>
      <c r="BH35" s="840"/>
      <c r="BI35" s="840"/>
      <c r="BJ35" s="840"/>
      <c r="BK35" s="840"/>
      <c r="BL35" s="840"/>
      <c r="BM35" s="840"/>
      <c r="BN35" s="840"/>
      <c r="BO35" s="840"/>
      <c r="BP35" s="840"/>
      <c r="BQ35" s="840"/>
      <c r="BR35" s="841"/>
      <c r="BS35" s="839"/>
      <c r="BT35" s="840"/>
      <c r="BU35" s="840"/>
      <c r="BV35" s="840"/>
      <c r="BW35" s="840"/>
      <c r="BX35" s="840"/>
      <c r="BY35" s="840"/>
      <c r="BZ35" s="840"/>
      <c r="CA35" s="840"/>
      <c r="CB35" s="840"/>
      <c r="CC35" s="840"/>
      <c r="CD35" s="841"/>
      <c r="CE35" s="839"/>
      <c r="CF35" s="840"/>
      <c r="CG35" s="840"/>
      <c r="CH35" s="840"/>
      <c r="CI35" s="840"/>
      <c r="CJ35" s="840"/>
      <c r="CK35" s="840"/>
      <c r="CL35" s="840"/>
      <c r="CM35" s="840"/>
      <c r="CN35" s="840"/>
      <c r="CO35" s="840"/>
      <c r="CP35" s="841"/>
    </row>
    <row r="36" spans="1:94">
      <c r="B36" s="1311"/>
      <c r="C36" s="848"/>
      <c r="D36" s="1085"/>
      <c r="E36" s="1076"/>
      <c r="F36" s="1076"/>
      <c r="G36" s="844"/>
      <c r="H36" s="844"/>
      <c r="I36" s="844"/>
      <c r="J36" s="845"/>
      <c r="K36" s="843"/>
      <c r="L36" s="844"/>
      <c r="M36" s="844"/>
      <c r="N36" s="844"/>
      <c r="O36" s="844"/>
      <c r="P36" s="844"/>
      <c r="Q36" s="844"/>
      <c r="R36" s="844"/>
      <c r="S36" s="844"/>
      <c r="T36" s="844"/>
      <c r="U36" s="844"/>
      <c r="V36" s="845"/>
      <c r="W36" s="843"/>
      <c r="X36" s="844"/>
      <c r="Y36" s="844"/>
      <c r="Z36" s="844"/>
      <c r="AA36" s="844"/>
      <c r="AB36" s="844"/>
      <c r="AC36" s="844"/>
      <c r="AD36" s="844"/>
      <c r="AE36" s="844"/>
      <c r="AF36" s="844"/>
      <c r="AG36" s="844"/>
      <c r="AH36" s="845"/>
      <c r="AI36" s="843"/>
      <c r="AJ36" s="844"/>
      <c r="AK36" s="844"/>
      <c r="AL36" s="844"/>
      <c r="AM36" s="844"/>
      <c r="AN36" s="844"/>
      <c r="AO36" s="844"/>
      <c r="AP36" s="844"/>
      <c r="AQ36" s="844"/>
      <c r="AR36" s="844"/>
      <c r="AS36" s="844"/>
      <c r="AT36" s="845"/>
      <c r="AU36" s="843"/>
      <c r="AV36" s="844"/>
      <c r="AW36" s="844"/>
      <c r="AX36" s="844"/>
      <c r="AY36" s="844"/>
      <c r="AZ36" s="844"/>
      <c r="BA36" s="844"/>
      <c r="BB36" s="844"/>
      <c r="BC36" s="844"/>
      <c r="BD36" s="844"/>
      <c r="BE36" s="844"/>
      <c r="BF36" s="845"/>
      <c r="BG36" s="843"/>
      <c r="BH36" s="844"/>
      <c r="BI36" s="844"/>
      <c r="BJ36" s="844"/>
      <c r="BK36" s="844"/>
      <c r="BL36" s="844"/>
      <c r="BM36" s="844"/>
      <c r="BN36" s="844"/>
      <c r="BO36" s="844"/>
      <c r="BP36" s="844"/>
      <c r="BQ36" s="844"/>
      <c r="BR36" s="845"/>
      <c r="BS36" s="843"/>
      <c r="BT36" s="844"/>
      <c r="BU36" s="844"/>
      <c r="BV36" s="844"/>
      <c r="BW36" s="844"/>
      <c r="BX36" s="844"/>
      <c r="BY36" s="844"/>
      <c r="BZ36" s="844"/>
      <c r="CA36" s="844"/>
      <c r="CB36" s="844"/>
      <c r="CC36" s="844"/>
      <c r="CD36" s="845"/>
      <c r="CE36" s="843"/>
      <c r="CF36" s="844"/>
      <c r="CG36" s="844"/>
      <c r="CH36" s="844"/>
      <c r="CI36" s="844"/>
      <c r="CJ36" s="844"/>
      <c r="CK36" s="844"/>
      <c r="CL36" s="844"/>
      <c r="CM36" s="844"/>
      <c r="CN36" s="844"/>
      <c r="CO36" s="844"/>
      <c r="CP36" s="845"/>
    </row>
    <row r="37" spans="1:94">
      <c r="B37" s="1305" t="s">
        <v>555</v>
      </c>
      <c r="C37" s="849"/>
      <c r="D37" s="1081" t="s">
        <v>556</v>
      </c>
      <c r="E37" s="1077"/>
      <c r="F37" s="1077"/>
      <c r="G37" s="851"/>
      <c r="H37" s="851"/>
      <c r="I37" s="851"/>
      <c r="J37" s="852"/>
      <c r="K37" s="850"/>
      <c r="L37" s="851"/>
      <c r="M37" s="851"/>
      <c r="N37" s="851"/>
      <c r="O37" s="851"/>
      <c r="P37" s="851"/>
      <c r="Q37" s="851"/>
      <c r="R37" s="851"/>
      <c r="S37" s="851"/>
      <c r="T37" s="851"/>
      <c r="U37" s="851"/>
      <c r="V37" s="852"/>
      <c r="W37" s="850"/>
      <c r="X37" s="851"/>
      <c r="Y37" s="851"/>
      <c r="Z37" s="851"/>
      <c r="AA37" s="851"/>
      <c r="AB37" s="851"/>
      <c r="AC37" s="851"/>
      <c r="AD37" s="851"/>
      <c r="AE37" s="851"/>
      <c r="AF37" s="851"/>
      <c r="AG37" s="851"/>
      <c r="AH37" s="852"/>
      <c r="AI37" s="850"/>
      <c r="AJ37" s="851"/>
      <c r="AK37" s="851"/>
      <c r="AL37" s="851"/>
      <c r="AM37" s="851"/>
      <c r="AN37" s="851"/>
      <c r="AO37" s="851"/>
      <c r="AP37" s="851"/>
      <c r="AQ37" s="851"/>
      <c r="AR37" s="851"/>
      <c r="AS37" s="851"/>
      <c r="AT37" s="852"/>
      <c r="AU37" s="850"/>
      <c r="AV37" s="851"/>
      <c r="AW37" s="851"/>
      <c r="AX37" s="851"/>
      <c r="AY37" s="851"/>
      <c r="AZ37" s="851"/>
      <c r="BA37" s="851"/>
      <c r="BB37" s="851"/>
      <c r="BC37" s="851"/>
      <c r="BD37" s="851"/>
      <c r="BE37" s="851"/>
      <c r="BF37" s="852"/>
      <c r="BG37" s="850"/>
      <c r="BH37" s="851"/>
      <c r="BI37" s="851"/>
      <c r="BJ37" s="851"/>
      <c r="BK37" s="851"/>
      <c r="BL37" s="851"/>
      <c r="BM37" s="851"/>
      <c r="BN37" s="851"/>
      <c r="BO37" s="851"/>
      <c r="BP37" s="851"/>
      <c r="BQ37" s="851"/>
      <c r="BR37" s="852"/>
      <c r="BS37" s="850"/>
      <c r="BT37" s="851"/>
      <c r="BU37" s="851"/>
      <c r="BV37" s="851"/>
      <c r="BW37" s="851"/>
      <c r="BX37" s="851"/>
      <c r="BY37" s="851"/>
      <c r="BZ37" s="851"/>
      <c r="CA37" s="851"/>
      <c r="CB37" s="851"/>
      <c r="CC37" s="851"/>
      <c r="CD37" s="852"/>
      <c r="CE37" s="850"/>
      <c r="CF37" s="851"/>
      <c r="CG37" s="851"/>
      <c r="CH37" s="851"/>
      <c r="CI37" s="851"/>
      <c r="CJ37" s="851"/>
      <c r="CK37" s="851"/>
      <c r="CL37" s="851"/>
      <c r="CM37" s="851"/>
      <c r="CN37" s="851"/>
      <c r="CO37" s="851"/>
      <c r="CP37" s="852"/>
    </row>
    <row r="38" spans="1:94">
      <c r="B38" s="1306"/>
      <c r="C38" s="853"/>
      <c r="D38" s="1087"/>
      <c r="E38" s="1078"/>
      <c r="F38" s="1078"/>
      <c r="G38" s="855"/>
      <c r="H38" s="855"/>
      <c r="I38" s="855"/>
      <c r="J38" s="856"/>
      <c r="K38" s="854"/>
      <c r="L38" s="855"/>
      <c r="M38" s="855"/>
      <c r="N38" s="855"/>
      <c r="O38" s="855"/>
      <c r="P38" s="855"/>
      <c r="Q38" s="855"/>
      <c r="R38" s="855"/>
      <c r="S38" s="855"/>
      <c r="T38" s="855"/>
      <c r="U38" s="855"/>
      <c r="V38" s="856"/>
      <c r="W38" s="854"/>
      <c r="X38" s="855"/>
      <c r="Y38" s="855"/>
      <c r="Z38" s="855"/>
      <c r="AA38" s="855"/>
      <c r="AB38" s="855"/>
      <c r="AC38" s="855"/>
      <c r="AD38" s="855"/>
      <c r="AE38" s="855"/>
      <c r="AF38" s="855"/>
      <c r="AG38" s="855"/>
      <c r="AH38" s="856"/>
      <c r="AI38" s="854"/>
      <c r="AJ38" s="855"/>
      <c r="AK38" s="855"/>
      <c r="AL38" s="855"/>
      <c r="AM38" s="855"/>
      <c r="AN38" s="855"/>
      <c r="AO38" s="855"/>
      <c r="AP38" s="855"/>
      <c r="AQ38" s="855"/>
      <c r="AR38" s="855"/>
      <c r="AS38" s="855"/>
      <c r="AT38" s="856"/>
      <c r="AU38" s="854"/>
      <c r="AV38" s="855"/>
      <c r="AW38" s="855"/>
      <c r="AX38" s="855"/>
      <c r="AY38" s="855"/>
      <c r="AZ38" s="855"/>
      <c r="BA38" s="855"/>
      <c r="BB38" s="855"/>
      <c r="BC38" s="855"/>
      <c r="BD38" s="855"/>
      <c r="BE38" s="855"/>
      <c r="BF38" s="856"/>
      <c r="BG38" s="854"/>
      <c r="BH38" s="855"/>
      <c r="BI38" s="855"/>
      <c r="BJ38" s="855"/>
      <c r="BK38" s="855"/>
      <c r="BL38" s="855"/>
      <c r="BM38" s="855"/>
      <c r="BN38" s="855"/>
      <c r="BO38" s="855"/>
      <c r="BP38" s="855"/>
      <c r="BQ38" s="855"/>
      <c r="BR38" s="856"/>
      <c r="BS38" s="854"/>
      <c r="BT38" s="855"/>
      <c r="BU38" s="855"/>
      <c r="BV38" s="855"/>
      <c r="BW38" s="855"/>
      <c r="BX38" s="855"/>
      <c r="BY38" s="855"/>
      <c r="BZ38" s="855"/>
      <c r="CA38" s="855"/>
      <c r="CB38" s="855"/>
      <c r="CC38" s="855"/>
      <c r="CD38" s="856"/>
      <c r="CE38" s="854"/>
      <c r="CF38" s="855"/>
      <c r="CG38" s="855"/>
      <c r="CH38" s="855"/>
      <c r="CI38" s="855"/>
      <c r="CJ38" s="855"/>
      <c r="CK38" s="855"/>
      <c r="CL38" s="855"/>
      <c r="CM38" s="855"/>
      <c r="CN38" s="855"/>
      <c r="CO38" s="855"/>
      <c r="CP38" s="856"/>
    </row>
    <row r="39" spans="1:94">
      <c r="B39" s="1306"/>
      <c r="C39" s="853"/>
      <c r="D39" s="1087"/>
      <c r="E39" s="1078"/>
      <c r="F39" s="1078"/>
      <c r="G39" s="855"/>
      <c r="H39" s="855"/>
      <c r="I39" s="855"/>
      <c r="J39" s="856"/>
      <c r="K39" s="854"/>
      <c r="L39" s="855"/>
      <c r="M39" s="855"/>
      <c r="N39" s="855"/>
      <c r="O39" s="855"/>
      <c r="P39" s="855"/>
      <c r="Q39" s="855"/>
      <c r="R39" s="855"/>
      <c r="S39" s="855"/>
      <c r="T39" s="855"/>
      <c r="U39" s="855"/>
      <c r="V39" s="856"/>
      <c r="W39" s="854"/>
      <c r="X39" s="855"/>
      <c r="Y39" s="855"/>
      <c r="Z39" s="855"/>
      <c r="AA39" s="855"/>
      <c r="AB39" s="855"/>
      <c r="AC39" s="855"/>
      <c r="AD39" s="855"/>
      <c r="AE39" s="855"/>
      <c r="AF39" s="855"/>
      <c r="AG39" s="855"/>
      <c r="AH39" s="856"/>
      <c r="AI39" s="854"/>
      <c r="AJ39" s="855"/>
      <c r="AK39" s="855"/>
      <c r="AL39" s="855"/>
      <c r="AM39" s="855"/>
      <c r="AN39" s="855"/>
      <c r="AO39" s="855"/>
      <c r="AP39" s="855"/>
      <c r="AQ39" s="855"/>
      <c r="AR39" s="855"/>
      <c r="AS39" s="855"/>
      <c r="AT39" s="856"/>
      <c r="AU39" s="854"/>
      <c r="AV39" s="855"/>
      <c r="AW39" s="855"/>
      <c r="AX39" s="855"/>
      <c r="AY39" s="855"/>
      <c r="AZ39" s="855"/>
      <c r="BA39" s="855"/>
      <c r="BB39" s="855"/>
      <c r="BC39" s="855"/>
      <c r="BD39" s="855"/>
      <c r="BE39" s="855"/>
      <c r="BF39" s="856"/>
      <c r="BG39" s="854"/>
      <c r="BH39" s="855"/>
      <c r="BI39" s="855"/>
      <c r="BJ39" s="855"/>
      <c r="BK39" s="855"/>
      <c r="BL39" s="855"/>
      <c r="BM39" s="855"/>
      <c r="BN39" s="855"/>
      <c r="BO39" s="855"/>
      <c r="BP39" s="855"/>
      <c r="BQ39" s="855"/>
      <c r="BR39" s="856"/>
      <c r="BS39" s="854"/>
      <c r="BT39" s="855"/>
      <c r="BU39" s="855"/>
      <c r="BV39" s="855"/>
      <c r="BW39" s="855"/>
      <c r="BX39" s="855"/>
      <c r="BY39" s="855"/>
      <c r="BZ39" s="855"/>
      <c r="CA39" s="855"/>
      <c r="CB39" s="855"/>
      <c r="CC39" s="855"/>
      <c r="CD39" s="856"/>
      <c r="CE39" s="854"/>
      <c r="CF39" s="855"/>
      <c r="CG39" s="855"/>
      <c r="CH39" s="855"/>
      <c r="CI39" s="855"/>
      <c r="CJ39" s="855"/>
      <c r="CK39" s="855"/>
      <c r="CL39" s="855"/>
      <c r="CM39" s="855"/>
      <c r="CN39" s="855"/>
      <c r="CO39" s="855"/>
      <c r="CP39" s="856"/>
    </row>
    <row r="40" spans="1:94">
      <c r="B40" s="1306"/>
      <c r="C40" s="853"/>
      <c r="D40" s="1087"/>
      <c r="E40" s="1078"/>
      <c r="F40" s="1078"/>
      <c r="G40" s="855"/>
      <c r="H40" s="855"/>
      <c r="I40" s="855"/>
      <c r="J40" s="856"/>
      <c r="K40" s="854"/>
      <c r="L40" s="855"/>
      <c r="M40" s="855"/>
      <c r="N40" s="855"/>
      <c r="O40" s="855"/>
      <c r="P40" s="855"/>
      <c r="Q40" s="855"/>
      <c r="R40" s="855"/>
      <c r="S40" s="855"/>
      <c r="T40" s="855"/>
      <c r="U40" s="855"/>
      <c r="V40" s="856"/>
      <c r="W40" s="854"/>
      <c r="X40" s="855"/>
      <c r="Y40" s="855"/>
      <c r="Z40" s="855"/>
      <c r="AA40" s="855"/>
      <c r="AB40" s="855"/>
      <c r="AC40" s="855"/>
      <c r="AD40" s="855"/>
      <c r="AE40" s="855"/>
      <c r="AF40" s="855"/>
      <c r="AG40" s="855"/>
      <c r="AH40" s="856"/>
      <c r="AI40" s="854"/>
      <c r="AJ40" s="855"/>
      <c r="AK40" s="855"/>
      <c r="AL40" s="855"/>
      <c r="AM40" s="855"/>
      <c r="AN40" s="855"/>
      <c r="AO40" s="855"/>
      <c r="AP40" s="855"/>
      <c r="AQ40" s="855"/>
      <c r="AR40" s="855"/>
      <c r="AS40" s="855"/>
      <c r="AT40" s="856"/>
      <c r="AU40" s="854"/>
      <c r="AV40" s="855"/>
      <c r="AW40" s="855"/>
      <c r="AX40" s="855"/>
      <c r="AY40" s="855"/>
      <c r="AZ40" s="855"/>
      <c r="BA40" s="855"/>
      <c r="BB40" s="855"/>
      <c r="BC40" s="855"/>
      <c r="BD40" s="855"/>
      <c r="BE40" s="855"/>
      <c r="BF40" s="856"/>
      <c r="BG40" s="854"/>
      <c r="BH40" s="855"/>
      <c r="BI40" s="855"/>
      <c r="BJ40" s="855"/>
      <c r="BK40" s="855"/>
      <c r="BL40" s="855"/>
      <c r="BM40" s="855"/>
      <c r="BN40" s="855"/>
      <c r="BO40" s="855"/>
      <c r="BP40" s="855"/>
      <c r="BQ40" s="855"/>
      <c r="BR40" s="856"/>
      <c r="BS40" s="854"/>
      <c r="BT40" s="855"/>
      <c r="BU40" s="855"/>
      <c r="BV40" s="855"/>
      <c r="BW40" s="855"/>
      <c r="BX40" s="855"/>
      <c r="BY40" s="855"/>
      <c r="BZ40" s="855"/>
      <c r="CA40" s="855"/>
      <c r="CB40" s="855"/>
      <c r="CC40" s="855"/>
      <c r="CD40" s="856"/>
      <c r="CE40" s="854"/>
      <c r="CF40" s="855"/>
      <c r="CG40" s="855"/>
      <c r="CH40" s="855"/>
      <c r="CI40" s="855"/>
      <c r="CJ40" s="855"/>
      <c r="CK40" s="855"/>
      <c r="CL40" s="855"/>
      <c r="CM40" s="855"/>
      <c r="CN40" s="855"/>
      <c r="CO40" s="855"/>
      <c r="CP40" s="856"/>
    </row>
    <row r="41" spans="1:94">
      <c r="B41" s="1306"/>
      <c r="C41" s="853"/>
      <c r="D41" s="1087"/>
      <c r="E41" s="1078"/>
      <c r="F41" s="1078"/>
      <c r="G41" s="855"/>
      <c r="H41" s="855"/>
      <c r="I41" s="855"/>
      <c r="J41" s="856"/>
      <c r="K41" s="854"/>
      <c r="L41" s="855"/>
      <c r="M41" s="855"/>
      <c r="N41" s="855"/>
      <c r="O41" s="855"/>
      <c r="P41" s="855"/>
      <c r="Q41" s="855"/>
      <c r="R41" s="855"/>
      <c r="S41" s="855"/>
      <c r="T41" s="855"/>
      <c r="U41" s="855"/>
      <c r="V41" s="856"/>
      <c r="W41" s="854"/>
      <c r="X41" s="855"/>
      <c r="Y41" s="855"/>
      <c r="Z41" s="855"/>
      <c r="AA41" s="855"/>
      <c r="AB41" s="855"/>
      <c r="AC41" s="855"/>
      <c r="AD41" s="855"/>
      <c r="AE41" s="855"/>
      <c r="AF41" s="855"/>
      <c r="AG41" s="855"/>
      <c r="AH41" s="856"/>
      <c r="AI41" s="854"/>
      <c r="AJ41" s="855"/>
      <c r="AK41" s="855"/>
      <c r="AL41" s="855"/>
      <c r="AM41" s="855"/>
      <c r="AN41" s="855"/>
      <c r="AO41" s="855"/>
      <c r="AP41" s="855"/>
      <c r="AQ41" s="855"/>
      <c r="AR41" s="855"/>
      <c r="AS41" s="855"/>
      <c r="AT41" s="856"/>
      <c r="AU41" s="854"/>
      <c r="AV41" s="855"/>
      <c r="AW41" s="855"/>
      <c r="AX41" s="855"/>
      <c r="AY41" s="855"/>
      <c r="AZ41" s="855"/>
      <c r="BA41" s="855"/>
      <c r="BB41" s="855"/>
      <c r="BC41" s="855"/>
      <c r="BD41" s="855"/>
      <c r="BE41" s="855"/>
      <c r="BF41" s="856"/>
      <c r="BG41" s="854"/>
      <c r="BH41" s="855"/>
      <c r="BI41" s="855"/>
      <c r="BJ41" s="855"/>
      <c r="BK41" s="855"/>
      <c r="BL41" s="855"/>
      <c r="BM41" s="855"/>
      <c r="BN41" s="855"/>
      <c r="BO41" s="855"/>
      <c r="BP41" s="855"/>
      <c r="BQ41" s="855"/>
      <c r="BR41" s="856"/>
      <c r="BS41" s="854"/>
      <c r="BT41" s="855"/>
      <c r="BU41" s="855"/>
      <c r="BV41" s="855"/>
      <c r="BW41" s="855"/>
      <c r="BX41" s="855"/>
      <c r="BY41" s="855"/>
      <c r="BZ41" s="855"/>
      <c r="CA41" s="855"/>
      <c r="CB41" s="855"/>
      <c r="CC41" s="855"/>
      <c r="CD41" s="856"/>
      <c r="CE41" s="854"/>
      <c r="CF41" s="855"/>
      <c r="CG41" s="855"/>
      <c r="CH41" s="855"/>
      <c r="CI41" s="855"/>
      <c r="CJ41" s="855"/>
      <c r="CK41" s="855"/>
      <c r="CL41" s="855"/>
      <c r="CM41" s="855"/>
      <c r="CN41" s="855"/>
      <c r="CO41" s="855"/>
      <c r="CP41" s="856"/>
    </row>
    <row r="42" spans="1:94">
      <c r="B42" s="1306"/>
      <c r="C42" s="853"/>
      <c r="D42" s="1087"/>
      <c r="E42" s="1079"/>
      <c r="F42" s="1079"/>
      <c r="G42" s="858"/>
      <c r="H42" s="858"/>
      <c r="I42" s="858"/>
      <c r="J42" s="859"/>
      <c r="K42" s="857"/>
      <c r="L42" s="858"/>
      <c r="M42" s="858"/>
      <c r="N42" s="858"/>
      <c r="O42" s="858"/>
      <c r="P42" s="858"/>
      <c r="Q42" s="858"/>
      <c r="R42" s="858"/>
      <c r="S42" s="858"/>
      <c r="T42" s="858"/>
      <c r="U42" s="858"/>
      <c r="V42" s="859"/>
      <c r="W42" s="857"/>
      <c r="X42" s="858"/>
      <c r="Y42" s="858"/>
      <c r="Z42" s="858"/>
      <c r="AA42" s="858"/>
      <c r="AB42" s="858"/>
      <c r="AC42" s="858"/>
      <c r="AD42" s="858"/>
      <c r="AE42" s="858"/>
      <c r="AF42" s="858"/>
      <c r="AG42" s="858"/>
      <c r="AH42" s="859"/>
      <c r="AI42" s="857"/>
      <c r="AJ42" s="858"/>
      <c r="AK42" s="858"/>
      <c r="AL42" s="858"/>
      <c r="AM42" s="858"/>
      <c r="AN42" s="858"/>
      <c r="AO42" s="858"/>
      <c r="AP42" s="858"/>
      <c r="AQ42" s="858"/>
      <c r="AR42" s="858"/>
      <c r="AS42" s="858"/>
      <c r="AT42" s="859"/>
      <c r="AU42" s="857"/>
      <c r="AV42" s="858"/>
      <c r="AW42" s="858"/>
      <c r="AX42" s="858"/>
      <c r="AY42" s="858"/>
      <c r="AZ42" s="858"/>
      <c r="BA42" s="858"/>
      <c r="BB42" s="858"/>
      <c r="BC42" s="858"/>
      <c r="BD42" s="858"/>
      <c r="BE42" s="858"/>
      <c r="BF42" s="859"/>
      <c r="BG42" s="857"/>
      <c r="BH42" s="858"/>
      <c r="BI42" s="858"/>
      <c r="BJ42" s="858"/>
      <c r="BK42" s="858"/>
      <c r="BL42" s="858"/>
      <c r="BM42" s="858"/>
      <c r="BN42" s="858"/>
      <c r="BO42" s="858"/>
      <c r="BP42" s="858"/>
      <c r="BQ42" s="858"/>
      <c r="BR42" s="859"/>
      <c r="BS42" s="857"/>
      <c r="BT42" s="858"/>
      <c r="BU42" s="858"/>
      <c r="BV42" s="858"/>
      <c r="BW42" s="858"/>
      <c r="BX42" s="858"/>
      <c r="BY42" s="858"/>
      <c r="BZ42" s="858"/>
      <c r="CA42" s="858"/>
      <c r="CB42" s="858"/>
      <c r="CC42" s="858"/>
      <c r="CD42" s="859"/>
      <c r="CE42" s="857"/>
      <c r="CF42" s="858"/>
      <c r="CG42" s="858"/>
      <c r="CH42" s="858"/>
      <c r="CI42" s="858"/>
      <c r="CJ42" s="858"/>
      <c r="CK42" s="858"/>
      <c r="CL42" s="858"/>
      <c r="CM42" s="858"/>
      <c r="CN42" s="858"/>
      <c r="CO42" s="858"/>
      <c r="CP42" s="859"/>
    </row>
    <row r="43" spans="1:94">
      <c r="B43" s="1307"/>
      <c r="C43" s="860"/>
      <c r="D43" s="1085"/>
      <c r="E43" s="1080"/>
      <c r="F43" s="1080"/>
      <c r="G43" s="862"/>
      <c r="H43" s="862"/>
      <c r="I43" s="862"/>
      <c r="J43" s="863"/>
      <c r="K43" s="861"/>
      <c r="L43" s="862"/>
      <c r="M43" s="862"/>
      <c r="N43" s="862"/>
      <c r="O43" s="862"/>
      <c r="P43" s="862"/>
      <c r="Q43" s="862"/>
      <c r="R43" s="862"/>
      <c r="S43" s="862"/>
      <c r="T43" s="862"/>
      <c r="U43" s="862"/>
      <c r="V43" s="863"/>
      <c r="W43" s="861"/>
      <c r="X43" s="862"/>
      <c r="Y43" s="862"/>
      <c r="Z43" s="862"/>
      <c r="AA43" s="862"/>
      <c r="AB43" s="862"/>
      <c r="AC43" s="862"/>
      <c r="AD43" s="862"/>
      <c r="AE43" s="862"/>
      <c r="AF43" s="862"/>
      <c r="AG43" s="862"/>
      <c r="AH43" s="863"/>
      <c r="AI43" s="861"/>
      <c r="AJ43" s="862"/>
      <c r="AK43" s="862"/>
      <c r="AL43" s="862"/>
      <c r="AM43" s="862"/>
      <c r="AN43" s="862"/>
      <c r="AO43" s="862"/>
      <c r="AP43" s="862"/>
      <c r="AQ43" s="862"/>
      <c r="AR43" s="862"/>
      <c r="AS43" s="862"/>
      <c r="AT43" s="863"/>
      <c r="AU43" s="861"/>
      <c r="AV43" s="862"/>
      <c r="AW43" s="862"/>
      <c r="AX43" s="862"/>
      <c r="AY43" s="862"/>
      <c r="AZ43" s="862"/>
      <c r="BA43" s="862"/>
      <c r="BB43" s="862"/>
      <c r="BC43" s="862"/>
      <c r="BD43" s="862"/>
      <c r="BE43" s="862"/>
      <c r="BF43" s="863"/>
      <c r="BG43" s="861"/>
      <c r="BH43" s="862"/>
      <c r="BI43" s="862"/>
      <c r="BJ43" s="862"/>
      <c r="BK43" s="862"/>
      <c r="BL43" s="862"/>
      <c r="BM43" s="862"/>
      <c r="BN43" s="862"/>
      <c r="BO43" s="862"/>
      <c r="BP43" s="862"/>
      <c r="BQ43" s="862"/>
      <c r="BR43" s="863"/>
      <c r="BS43" s="861"/>
      <c r="BT43" s="862"/>
      <c r="BU43" s="862"/>
      <c r="BV43" s="862"/>
      <c r="BW43" s="862"/>
      <c r="BX43" s="862"/>
      <c r="BY43" s="862"/>
      <c r="BZ43" s="862"/>
      <c r="CA43" s="862"/>
      <c r="CB43" s="862"/>
      <c r="CC43" s="862"/>
      <c r="CD43" s="863"/>
      <c r="CE43" s="861"/>
      <c r="CF43" s="862"/>
      <c r="CG43" s="862"/>
      <c r="CH43" s="862"/>
      <c r="CI43" s="862"/>
      <c r="CJ43" s="862"/>
      <c r="CK43" s="862"/>
      <c r="CL43" s="862"/>
      <c r="CM43" s="862"/>
      <c r="CN43" s="862"/>
      <c r="CO43" s="862"/>
      <c r="CP43" s="863"/>
    </row>
    <row r="44" spans="1:94" ht="15" customHeight="1">
      <c r="B44" s="942" t="s">
        <v>801</v>
      </c>
      <c r="C44" s="942"/>
      <c r="D44" s="942"/>
    </row>
    <row r="45" spans="1:94" ht="15" customHeight="1">
      <c r="A45" s="882"/>
      <c r="B45" s="943" t="s">
        <v>622</v>
      </c>
      <c r="C45" s="942"/>
      <c r="D45" s="942"/>
      <c r="E45" s="882"/>
      <c r="F45" s="882"/>
      <c r="G45" s="882"/>
      <c r="H45" s="882"/>
      <c r="I45" s="882"/>
      <c r="J45" s="882"/>
      <c r="K45" s="882"/>
      <c r="L45" s="882"/>
      <c r="M45" s="882"/>
      <c r="N45" s="882"/>
    </row>
    <row r="46" spans="1:94">
      <c r="A46" s="882"/>
      <c r="E46" s="882"/>
      <c r="F46" s="882"/>
      <c r="G46" s="882"/>
      <c r="H46" s="882"/>
      <c r="I46" s="882"/>
      <c r="J46" s="882"/>
      <c r="K46" s="882"/>
      <c r="L46" s="882"/>
      <c r="M46" s="882"/>
      <c r="N46" s="882"/>
    </row>
  </sheetData>
  <mergeCells count="20">
    <mergeCell ref="B1:D2"/>
    <mergeCell ref="E1:BF2"/>
    <mergeCell ref="BS1:CD2"/>
    <mergeCell ref="CE1:CP2"/>
    <mergeCell ref="B8:B15"/>
    <mergeCell ref="B4:D4"/>
    <mergeCell ref="E4:Q4"/>
    <mergeCell ref="CE6:CP6"/>
    <mergeCell ref="B16:B30"/>
    <mergeCell ref="BG6:BR6"/>
    <mergeCell ref="BS6:CD6"/>
    <mergeCell ref="B37:B43"/>
    <mergeCell ref="B6:D6"/>
    <mergeCell ref="AI6:AT6"/>
    <mergeCell ref="AU6:BF6"/>
    <mergeCell ref="B31:B36"/>
    <mergeCell ref="B7:D7"/>
    <mergeCell ref="K6:V6"/>
    <mergeCell ref="E6:J6"/>
    <mergeCell ref="W6:AH6"/>
  </mergeCells>
  <phoneticPr fontId="9"/>
  <pageMargins left="0.25" right="0.25" top="0.75" bottom="0.75" header="0.3" footer="0.3"/>
  <pageSetup paperSize="8" scale="7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M73"/>
  <sheetViews>
    <sheetView zoomScale="75" workbookViewId="0">
      <selection activeCell="AP17" sqref="AP17"/>
    </sheetView>
  </sheetViews>
  <sheetFormatPr defaultColWidth="10.1796875" defaultRowHeight="14"/>
  <cols>
    <col min="1" max="1" width="2.1796875" style="1" customWidth="1"/>
    <col min="2" max="2" width="5.81640625" style="1" customWidth="1"/>
    <col min="3" max="3" width="23" style="1" customWidth="1"/>
    <col min="4" max="4" width="15.54296875" style="1" hidden="1" customWidth="1"/>
    <col min="5" max="5" width="16.1796875" style="1" hidden="1" customWidth="1"/>
    <col min="6" max="6" width="14" style="1" hidden="1" customWidth="1"/>
    <col min="7" max="7" width="14.1796875" style="1" customWidth="1"/>
    <col min="8" max="8" width="14.1796875" style="1" hidden="1" customWidth="1"/>
    <col min="9" max="10" width="14.453125" style="1" hidden="1" customWidth="1"/>
    <col min="11" max="11" width="15.81640625" style="1" hidden="1" customWidth="1"/>
    <col min="12" max="12" width="14.453125" style="1" hidden="1" customWidth="1"/>
    <col min="13" max="13" width="21.1796875" style="1" hidden="1" customWidth="1"/>
    <col min="14" max="17" width="14.453125" style="1" hidden="1" customWidth="1"/>
    <col min="18" max="19" width="15" style="1" hidden="1" customWidth="1"/>
    <col min="20" max="21" width="14.453125" style="1" hidden="1" customWidth="1"/>
    <col min="22" max="22" width="0" style="1" hidden="1" customWidth="1"/>
    <col min="23" max="24" width="14.453125" style="1" hidden="1" customWidth="1"/>
    <col min="25" max="25" width="26.1796875" style="1" hidden="1" customWidth="1"/>
    <col min="26" max="26" width="14.453125" style="1" hidden="1" customWidth="1"/>
    <col min="27" max="28" width="11" style="1" bestFit="1" customWidth="1"/>
    <col min="29" max="30" width="14.453125" style="1" hidden="1" customWidth="1"/>
    <col min="31" max="35" width="16" style="1" hidden="1" customWidth="1"/>
    <col min="36" max="36" width="12.1796875" style="1" bestFit="1" customWidth="1"/>
    <col min="37" max="38" width="10.54296875" style="1" customWidth="1"/>
    <col min="39" max="39" width="12.1796875" style="1" bestFit="1" customWidth="1"/>
    <col min="40" max="40" width="11" style="1" bestFit="1" customWidth="1"/>
    <col min="41" max="41" width="12.1796875" style="1" bestFit="1" customWidth="1"/>
    <col min="42" max="43" width="10.54296875" style="1" customWidth="1"/>
    <col min="44" max="45" width="11" style="1" bestFit="1" customWidth="1"/>
    <col min="46" max="46" width="12.1796875" style="1" bestFit="1" customWidth="1"/>
    <col min="47" max="48" width="10.54296875" style="1" customWidth="1"/>
    <col min="49" max="50" width="11" style="1" bestFit="1" customWidth="1"/>
    <col min="51" max="51" width="12.1796875" style="1" bestFit="1" customWidth="1"/>
    <col min="52" max="53" width="10.54296875" style="1" customWidth="1"/>
    <col min="54" max="55" width="11" style="1" bestFit="1" customWidth="1"/>
    <col min="56" max="56" width="12.1796875" style="1" bestFit="1" customWidth="1"/>
    <col min="57" max="58" width="10.54296875" style="1" customWidth="1"/>
    <col min="59" max="60" width="11" style="1" bestFit="1" customWidth="1"/>
    <col min="61" max="61" width="12.1796875" style="1" bestFit="1" customWidth="1"/>
    <col min="62" max="63" width="10.54296875" style="1" customWidth="1"/>
    <col min="64" max="64" width="15.453125" style="1" customWidth="1"/>
    <col min="65" max="65" width="29.1796875" style="1" customWidth="1"/>
    <col min="66" max="66" width="17.81640625" style="1" customWidth="1"/>
    <col min="67" max="67" width="17.1796875" style="1" customWidth="1"/>
    <col min="68" max="70" width="17" style="1" customWidth="1"/>
    <col min="71" max="71" width="10.1796875" style="1" customWidth="1"/>
    <col min="72" max="72" width="16.1796875" style="1" customWidth="1"/>
    <col min="73" max="73" width="18.1796875" style="1" customWidth="1"/>
    <col min="74" max="75" width="19.1796875" style="1" customWidth="1"/>
    <col min="76" max="77" width="16.1796875" style="1" customWidth="1"/>
    <col min="78" max="81" width="18.1796875" style="1" customWidth="1"/>
    <col min="82" max="82" width="15.1796875" style="2" customWidth="1"/>
    <col min="83" max="86" width="19.1796875" style="1" customWidth="1"/>
    <col min="87" max="87" width="43.1796875" style="1" customWidth="1"/>
    <col min="88" max="88" width="19.1796875" style="1" hidden="1" customWidth="1"/>
    <col min="89" max="91" width="19.1796875" style="1" customWidth="1"/>
    <col min="92" max="16384" width="10.1796875" style="1"/>
  </cols>
  <sheetData>
    <row r="1" spans="2:91" s="251" customFormat="1" ht="19.5" thickBot="1">
      <c r="AA1" s="264" t="s">
        <v>144</v>
      </c>
      <c r="AB1" s="265"/>
      <c r="AC1" s="265"/>
      <c r="AD1" s="265"/>
      <c r="AE1" s="265"/>
      <c r="AF1" s="265"/>
      <c r="AG1" s="265"/>
      <c r="AH1" s="265"/>
      <c r="AI1" s="265"/>
      <c r="AJ1" s="265"/>
      <c r="AK1" s="265"/>
      <c r="AL1" s="266"/>
      <c r="AM1" s="264" t="s">
        <v>109</v>
      </c>
      <c r="AN1" s="265"/>
      <c r="AO1" s="265"/>
      <c r="AP1" s="265"/>
      <c r="AQ1" s="266"/>
      <c r="AR1" s="264" t="s">
        <v>110</v>
      </c>
      <c r="AS1" s="265"/>
      <c r="AT1" s="265"/>
      <c r="AU1" s="265"/>
      <c r="AV1" s="266"/>
      <c r="AW1" s="264" t="s">
        <v>111</v>
      </c>
      <c r="AX1" s="265"/>
      <c r="AY1" s="265"/>
      <c r="AZ1" s="265"/>
      <c r="BA1" s="266"/>
      <c r="BB1" s="264" t="s">
        <v>112</v>
      </c>
      <c r="BC1" s="265"/>
      <c r="BD1" s="265"/>
      <c r="BE1" s="265"/>
      <c r="BF1" s="266"/>
      <c r="BG1" s="264" t="s">
        <v>113</v>
      </c>
      <c r="BH1" s="265"/>
      <c r="BI1" s="265"/>
      <c r="BJ1" s="265"/>
      <c r="BK1" s="266"/>
      <c r="CD1" s="252"/>
    </row>
    <row r="2" spans="2:91" ht="14.5" hidden="1" thickBot="1">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5"/>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CJ2" s="3"/>
    </row>
    <row r="3" spans="2:91" ht="21.75" customHeight="1" thickBot="1">
      <c r="AA3" s="260"/>
      <c r="AB3" s="249" t="s">
        <v>146</v>
      </c>
      <c r="AC3" s="249"/>
      <c r="AD3" s="62"/>
      <c r="AE3" s="62"/>
      <c r="AF3" s="62"/>
      <c r="AG3" s="62"/>
      <c r="AH3" s="62"/>
      <c r="AI3" s="62"/>
      <c r="AJ3" s="28"/>
      <c r="AK3" s="253" t="s">
        <v>102</v>
      </c>
      <c r="AL3" s="261"/>
      <c r="AM3" s="262" t="s">
        <v>146</v>
      </c>
      <c r="AN3" s="263"/>
      <c r="AO3" s="261"/>
      <c r="AP3" s="253" t="s">
        <v>102</v>
      </c>
      <c r="AQ3" s="261"/>
      <c r="AR3" s="262" t="s">
        <v>146</v>
      </c>
      <c r="AS3" s="263"/>
      <c r="AT3" s="261"/>
      <c r="AU3" s="253" t="s">
        <v>102</v>
      </c>
      <c r="AV3" s="261"/>
      <c r="AW3" s="262" t="s">
        <v>146</v>
      </c>
      <c r="AX3" s="263"/>
      <c r="AY3" s="261"/>
      <c r="AZ3" s="253" t="s">
        <v>102</v>
      </c>
      <c r="BA3" s="261"/>
      <c r="BB3" s="262" t="s">
        <v>146</v>
      </c>
      <c r="BC3" s="263"/>
      <c r="BD3" s="261"/>
      <c r="BE3" s="253" t="s">
        <v>102</v>
      </c>
      <c r="BF3" s="261"/>
      <c r="BG3" s="262" t="s">
        <v>146</v>
      </c>
      <c r="BH3" s="263"/>
      <c r="BI3" s="261"/>
      <c r="BJ3" s="253" t="s">
        <v>102</v>
      </c>
      <c r="BK3" s="261"/>
      <c r="BL3" s="4"/>
      <c r="BN3" s="1" t="s">
        <v>3</v>
      </c>
    </row>
    <row r="4" spans="2:91" s="222" customFormat="1" ht="24" hidden="1" customHeight="1" thickBot="1">
      <c r="B4" s="255"/>
      <c r="C4" s="256"/>
      <c r="D4" s="1326" t="s">
        <v>4</v>
      </c>
      <c r="E4" s="1327"/>
      <c r="F4" s="1327"/>
      <c r="G4" s="227" t="s">
        <v>145</v>
      </c>
      <c r="H4" s="224"/>
      <c r="I4" s="223" t="s">
        <v>0</v>
      </c>
      <c r="J4" s="224"/>
      <c r="K4" s="224"/>
      <c r="L4" s="224"/>
      <c r="M4" s="224"/>
      <c r="N4" s="224"/>
      <c r="O4" s="224"/>
      <c r="P4" s="224"/>
      <c r="Q4" s="224"/>
      <c r="R4" s="224"/>
      <c r="S4" s="224"/>
      <c r="T4" s="225"/>
      <c r="U4" s="231" t="s">
        <v>98</v>
      </c>
      <c r="V4" s="226"/>
      <c r="W4" s="227"/>
      <c r="X4" s="228" t="s">
        <v>99</v>
      </c>
      <c r="Y4" s="229" t="s">
        <v>121</v>
      </c>
      <c r="Z4" s="1326" t="s">
        <v>100</v>
      </c>
      <c r="AA4" s="1327"/>
      <c r="AB4" s="1327"/>
      <c r="AC4" s="1327"/>
      <c r="AD4" s="1328"/>
      <c r="AE4" s="224" t="s">
        <v>101</v>
      </c>
      <c r="AF4" s="224"/>
      <c r="AG4" s="224"/>
      <c r="AH4" s="224"/>
      <c r="AI4" s="224"/>
      <c r="AJ4" s="224"/>
      <c r="AK4" s="232" t="s">
        <v>102</v>
      </c>
      <c r="AL4" s="225"/>
      <c r="AM4" s="257"/>
      <c r="AN4" s="257"/>
      <c r="AO4" s="250"/>
      <c r="AP4" s="232" t="s">
        <v>102</v>
      </c>
      <c r="AQ4" s="225"/>
      <c r="AR4" s="257"/>
      <c r="AS4" s="257"/>
      <c r="AT4" s="250"/>
      <c r="AU4" s="232" t="s">
        <v>102</v>
      </c>
      <c r="AV4" s="225"/>
      <c r="AW4" s="257"/>
      <c r="AX4" s="257"/>
      <c r="AY4" s="250"/>
      <c r="AZ4" s="232" t="s">
        <v>102</v>
      </c>
      <c r="BA4" s="225"/>
      <c r="BB4" s="257"/>
      <c r="BC4" s="257"/>
      <c r="BD4" s="250"/>
      <c r="BE4" s="232" t="s">
        <v>102</v>
      </c>
      <c r="BF4" s="225"/>
      <c r="BG4" s="257"/>
      <c r="BH4" s="257"/>
      <c r="BI4" s="250"/>
      <c r="BJ4" s="232" t="s">
        <v>102</v>
      </c>
      <c r="BK4" s="225"/>
      <c r="BL4" s="257"/>
      <c r="BX4" s="222" t="s">
        <v>5</v>
      </c>
      <c r="CD4" s="230"/>
    </row>
    <row r="5" spans="2:91" s="2" customFormat="1" ht="57.75" customHeight="1" thickBot="1">
      <c r="B5" s="7"/>
      <c r="C5" s="6"/>
      <c r="D5" s="8" t="s">
        <v>6</v>
      </c>
      <c r="E5" s="9" t="s">
        <v>7</v>
      </c>
      <c r="F5" s="10" t="s">
        <v>8</v>
      </c>
      <c r="G5" s="11" t="s">
        <v>1</v>
      </c>
      <c r="H5" s="235"/>
      <c r="I5" s="12" t="s">
        <v>9</v>
      </c>
      <c r="J5" s="9" t="s">
        <v>10</v>
      </c>
      <c r="K5" s="13" t="s">
        <v>11</v>
      </c>
      <c r="L5" s="13" t="s">
        <v>12</v>
      </c>
      <c r="M5" s="13" t="s">
        <v>13</v>
      </c>
      <c r="N5" s="14" t="s">
        <v>1</v>
      </c>
      <c r="O5" s="14" t="s">
        <v>14</v>
      </c>
      <c r="P5" s="8" t="s">
        <v>15</v>
      </c>
      <c r="Q5" s="15" t="s">
        <v>16</v>
      </c>
      <c r="R5" s="16" t="s">
        <v>17</v>
      </c>
      <c r="S5" s="17" t="s">
        <v>18</v>
      </c>
      <c r="T5" s="11" t="s">
        <v>1</v>
      </c>
      <c r="U5" s="11" t="s">
        <v>19</v>
      </c>
      <c r="V5" s="18" t="s">
        <v>20</v>
      </c>
      <c r="W5" s="11" t="s">
        <v>21</v>
      </c>
      <c r="X5" s="19" t="s">
        <v>22</v>
      </c>
      <c r="Y5" s="20" t="s">
        <v>23</v>
      </c>
      <c r="Z5" s="12" t="s">
        <v>24</v>
      </c>
      <c r="AA5" s="21" t="s">
        <v>25</v>
      </c>
      <c r="AB5" s="21" t="s">
        <v>26</v>
      </c>
      <c r="AC5" s="8" t="s">
        <v>27</v>
      </c>
      <c r="AD5" s="22" t="s">
        <v>28</v>
      </c>
      <c r="AE5" s="23" t="s">
        <v>29</v>
      </c>
      <c r="AF5" s="14" t="s">
        <v>30</v>
      </c>
      <c r="AG5" s="24" t="s">
        <v>31</v>
      </c>
      <c r="AH5" s="25" t="s">
        <v>95</v>
      </c>
      <c r="AI5" s="25" t="s">
        <v>96</v>
      </c>
      <c r="AJ5" s="26" t="s">
        <v>32</v>
      </c>
      <c r="AK5" s="27" t="s">
        <v>103</v>
      </c>
      <c r="AL5" s="27" t="s">
        <v>104</v>
      </c>
      <c r="AM5" s="21" t="s">
        <v>25</v>
      </c>
      <c r="AN5" s="21" t="s">
        <v>26</v>
      </c>
      <c r="AO5" s="26" t="s">
        <v>32</v>
      </c>
      <c r="AP5" s="27" t="s">
        <v>103</v>
      </c>
      <c r="AQ5" s="27" t="s">
        <v>104</v>
      </c>
      <c r="AR5" s="21" t="s">
        <v>25</v>
      </c>
      <c r="AS5" s="21" t="s">
        <v>26</v>
      </c>
      <c r="AT5" s="26" t="s">
        <v>32</v>
      </c>
      <c r="AU5" s="27" t="s">
        <v>103</v>
      </c>
      <c r="AV5" s="27" t="s">
        <v>104</v>
      </c>
      <c r="AW5" s="21" t="s">
        <v>25</v>
      </c>
      <c r="AX5" s="21" t="s">
        <v>26</v>
      </c>
      <c r="AY5" s="26" t="s">
        <v>32</v>
      </c>
      <c r="AZ5" s="27" t="s">
        <v>103</v>
      </c>
      <c r="BA5" s="27" t="s">
        <v>104</v>
      </c>
      <c r="BB5" s="21" t="s">
        <v>25</v>
      </c>
      <c r="BC5" s="21" t="s">
        <v>26</v>
      </c>
      <c r="BD5" s="26" t="s">
        <v>32</v>
      </c>
      <c r="BE5" s="27" t="s">
        <v>103</v>
      </c>
      <c r="BF5" s="27" t="s">
        <v>104</v>
      </c>
      <c r="BG5" s="21" t="s">
        <v>25</v>
      </c>
      <c r="BH5" s="21" t="s">
        <v>26</v>
      </c>
      <c r="BI5" s="26" t="s">
        <v>32</v>
      </c>
      <c r="BJ5" s="27" t="s">
        <v>103</v>
      </c>
      <c r="BK5" s="27" t="s">
        <v>104</v>
      </c>
      <c r="BL5" s="258"/>
      <c r="BN5" s="8" t="s">
        <v>122</v>
      </c>
      <c r="BO5" s="9" t="s">
        <v>123</v>
      </c>
      <c r="BP5" s="9" t="s">
        <v>124</v>
      </c>
      <c r="BQ5" s="28" t="s">
        <v>33</v>
      </c>
      <c r="BR5" s="28" t="s">
        <v>34</v>
      </c>
      <c r="BT5" s="8" t="s">
        <v>35</v>
      </c>
      <c r="BU5" s="28" t="s">
        <v>36</v>
      </c>
      <c r="BV5" s="28" t="s">
        <v>33</v>
      </c>
      <c r="BW5" s="29"/>
      <c r="BX5" s="8" t="s">
        <v>37</v>
      </c>
      <c r="BY5" s="9" t="s">
        <v>38</v>
      </c>
      <c r="BZ5" s="9" t="s">
        <v>39</v>
      </c>
      <c r="CA5" s="5" t="s">
        <v>33</v>
      </c>
      <c r="CB5" s="30"/>
      <c r="CC5" s="30"/>
      <c r="CD5" s="8" t="s">
        <v>40</v>
      </c>
      <c r="CE5" s="8" t="s">
        <v>41</v>
      </c>
      <c r="CF5" s="8" t="s">
        <v>42</v>
      </c>
      <c r="CG5" s="31" t="s">
        <v>43</v>
      </c>
      <c r="CH5" s="31" t="s">
        <v>44</v>
      </c>
      <c r="CI5" s="32"/>
      <c r="CJ5" s="33" t="s">
        <v>45</v>
      </c>
      <c r="CK5" s="33" t="s">
        <v>46</v>
      </c>
      <c r="CL5" s="33" t="s">
        <v>47</v>
      </c>
      <c r="CM5" s="34"/>
    </row>
    <row r="6" spans="2:91" ht="7.5" customHeight="1" thickBot="1">
      <c r="B6" s="35"/>
      <c r="C6" s="36"/>
      <c r="D6" s="37"/>
      <c r="E6" s="38"/>
      <c r="F6" s="39"/>
      <c r="G6" s="40"/>
      <c r="H6" s="236"/>
      <c r="I6" s="41"/>
      <c r="J6" s="42"/>
      <c r="K6" s="42"/>
      <c r="L6" s="42"/>
      <c r="M6" s="42"/>
      <c r="N6" s="43"/>
      <c r="O6" s="43"/>
      <c r="P6" s="43"/>
      <c r="Q6" s="44"/>
      <c r="R6" s="45"/>
      <c r="S6" s="46"/>
      <c r="T6" s="47"/>
      <c r="U6" s="40"/>
      <c r="V6" s="48"/>
      <c r="W6" s="40"/>
      <c r="X6" s="49"/>
      <c r="Y6" s="50"/>
      <c r="Z6" s="41"/>
      <c r="AA6" s="51"/>
      <c r="AB6" s="51"/>
      <c r="AC6" s="43"/>
      <c r="AD6" s="52"/>
      <c r="AE6" s="53"/>
      <c r="AF6" s="54"/>
      <c r="AG6" s="55"/>
      <c r="AH6" s="56"/>
      <c r="AI6" s="56"/>
      <c r="AJ6" s="57"/>
      <c r="AK6" s="58"/>
      <c r="AL6" s="58"/>
      <c r="AM6" s="51"/>
      <c r="AN6" s="51"/>
      <c r="AO6" s="57"/>
      <c r="AP6" s="58"/>
      <c r="AQ6" s="58"/>
      <c r="AR6" s="51"/>
      <c r="AS6" s="51"/>
      <c r="AT6" s="57"/>
      <c r="AU6" s="58"/>
      <c r="AV6" s="58"/>
      <c r="AW6" s="51"/>
      <c r="AX6" s="51"/>
      <c r="AY6" s="57"/>
      <c r="AZ6" s="58"/>
      <c r="BA6" s="58"/>
      <c r="BB6" s="51"/>
      <c r="BC6" s="51"/>
      <c r="BD6" s="57"/>
      <c r="BE6" s="58"/>
      <c r="BF6" s="58"/>
      <c r="BG6" s="51"/>
      <c r="BH6" s="51"/>
      <c r="BI6" s="57"/>
      <c r="BJ6" s="58"/>
      <c r="BK6" s="58"/>
      <c r="BL6" s="259"/>
      <c r="BN6" s="37"/>
      <c r="BO6" s="38"/>
      <c r="BP6" s="38"/>
      <c r="BQ6" s="38"/>
      <c r="BR6" s="38"/>
      <c r="BT6" s="37"/>
      <c r="BU6" s="38"/>
      <c r="BV6" s="38"/>
      <c r="BW6" s="39"/>
      <c r="BX6" s="59"/>
      <c r="BY6" s="38"/>
      <c r="BZ6" s="38"/>
      <c r="CA6" s="38"/>
      <c r="CB6" s="39"/>
      <c r="CC6" s="39"/>
      <c r="CD6" s="37"/>
      <c r="CE6" s="37"/>
      <c r="CF6" s="37"/>
      <c r="CG6" s="60"/>
      <c r="CH6" s="60"/>
      <c r="CI6" s="60"/>
      <c r="CJ6" s="37"/>
      <c r="CK6" s="37"/>
      <c r="CL6" s="37"/>
      <c r="CM6" s="39"/>
    </row>
    <row r="7" spans="2:91" ht="3.75" customHeight="1">
      <c r="B7" s="1329" t="s">
        <v>48</v>
      </c>
      <c r="C7" s="77"/>
      <c r="D7" s="77"/>
      <c r="E7" s="36"/>
      <c r="F7" s="78"/>
      <c r="G7" s="79"/>
      <c r="H7" s="237"/>
      <c r="I7" s="80"/>
      <c r="J7" s="81"/>
      <c r="K7" s="81"/>
      <c r="L7" s="81"/>
      <c r="M7" s="81"/>
      <c r="N7" s="77">
        <v>0</v>
      </c>
      <c r="O7" s="77"/>
      <c r="P7" s="77"/>
      <c r="Q7" s="82"/>
      <c r="R7" s="83"/>
      <c r="S7" s="84"/>
      <c r="T7" s="79"/>
      <c r="U7" s="79"/>
      <c r="V7" s="85"/>
      <c r="W7" s="79"/>
      <c r="X7" s="86"/>
      <c r="Y7" s="87"/>
      <c r="Z7" s="80"/>
      <c r="AA7" s="88"/>
      <c r="AB7" s="88"/>
      <c r="AC7" s="77"/>
      <c r="AD7" s="89"/>
      <c r="AE7" s="80"/>
      <c r="AF7" s="77"/>
      <c r="AG7" s="89"/>
      <c r="AH7" s="79"/>
      <c r="AI7" s="79"/>
      <c r="AJ7" s="90"/>
      <c r="AK7" s="91"/>
      <c r="AL7" s="91"/>
      <c r="AM7" s="88"/>
      <c r="AN7" s="88"/>
      <c r="AO7" s="90"/>
      <c r="AP7" s="91"/>
      <c r="AQ7" s="91"/>
      <c r="AR7" s="88"/>
      <c r="AS7" s="88"/>
      <c r="AT7" s="90"/>
      <c r="AU7" s="91"/>
      <c r="AV7" s="91"/>
      <c r="AW7" s="88"/>
      <c r="AX7" s="88"/>
      <c r="AY7" s="90"/>
      <c r="AZ7" s="91"/>
      <c r="BA7" s="91"/>
      <c r="BB7" s="88"/>
      <c r="BC7" s="88"/>
      <c r="BD7" s="90"/>
      <c r="BE7" s="91"/>
      <c r="BF7" s="91"/>
      <c r="BG7" s="88"/>
      <c r="BH7" s="88"/>
      <c r="BI7" s="90"/>
      <c r="BJ7" s="91"/>
      <c r="BK7" s="91"/>
      <c r="BL7" s="30"/>
      <c r="BN7" s="77"/>
      <c r="BO7" s="36"/>
      <c r="BP7" s="36"/>
      <c r="BQ7" s="36"/>
      <c r="BR7" s="36"/>
      <c r="BT7" s="77"/>
      <c r="BU7" s="36"/>
      <c r="BV7" s="36"/>
      <c r="BW7" s="29"/>
      <c r="BX7" s="77"/>
      <c r="BY7" s="36"/>
      <c r="BZ7" s="36"/>
      <c r="CA7" s="36"/>
      <c r="CB7" s="29"/>
      <c r="CC7" s="29"/>
      <c r="CD7" s="92"/>
      <c r="CE7" s="77"/>
      <c r="CF7" s="77"/>
      <c r="CG7" s="93"/>
      <c r="CH7" s="93"/>
      <c r="CI7" s="93"/>
      <c r="CJ7" s="77"/>
      <c r="CK7" s="77"/>
      <c r="CL7" s="77"/>
      <c r="CM7" s="29"/>
    </row>
    <row r="8" spans="2:91" ht="39" customHeight="1">
      <c r="B8" s="1330"/>
      <c r="C8" s="94" t="s">
        <v>49</v>
      </c>
      <c r="D8" s="94">
        <v>111112</v>
      </c>
      <c r="E8" s="95">
        <v>109017.33333333333</v>
      </c>
      <c r="F8" s="96">
        <v>887</v>
      </c>
      <c r="G8" s="97" t="e">
        <f>#REF!</f>
        <v>#REF!</v>
      </c>
      <c r="H8" s="238"/>
      <c r="I8" s="98">
        <v>16683</v>
      </c>
      <c r="J8" s="99"/>
      <c r="K8" s="99">
        <v>6212.666666666667</v>
      </c>
      <c r="L8" s="99">
        <v>5665</v>
      </c>
      <c r="M8" s="99">
        <v>4401</v>
      </c>
      <c r="N8" s="94">
        <v>32.961666666666673</v>
      </c>
      <c r="O8" s="94">
        <v>1840</v>
      </c>
      <c r="P8" s="94"/>
      <c r="Q8" s="100">
        <v>13098</v>
      </c>
      <c r="R8" s="101">
        <v>10455</v>
      </c>
      <c r="S8" s="102">
        <v>1904</v>
      </c>
      <c r="T8" s="97">
        <v>58418.666666666672</v>
      </c>
      <c r="U8" s="97">
        <v>51485.666666666657</v>
      </c>
      <c r="V8" s="103">
        <v>0.46845893246550779</v>
      </c>
      <c r="W8" s="97">
        <v>20594.266666666663</v>
      </c>
      <c r="X8" s="104">
        <v>30891.4</v>
      </c>
      <c r="Y8" s="105">
        <v>43989.4</v>
      </c>
      <c r="Z8" s="98">
        <v>879788</v>
      </c>
      <c r="AA8" s="106" t="e">
        <f>#REF!</f>
        <v>#REF!</v>
      </c>
      <c r="AB8" s="106" t="e">
        <f>#REF!</f>
        <v>#REF!</v>
      </c>
      <c r="AC8" s="94">
        <v>293262.66666666663</v>
      </c>
      <c r="AD8" s="107">
        <v>219947</v>
      </c>
      <c r="AE8" s="98">
        <v>10632.567723542381</v>
      </c>
      <c r="AF8" s="94">
        <v>4099</v>
      </c>
      <c r="AG8" s="107">
        <v>1500</v>
      </c>
      <c r="AH8" s="97">
        <v>315328</v>
      </c>
      <c r="AI8" s="97">
        <v>15766.4</v>
      </c>
      <c r="AJ8" s="108" t="e">
        <f>#REF!</f>
        <v>#REF!</v>
      </c>
      <c r="AK8" s="109" t="e">
        <f>#REF!</f>
        <v>#REF!</v>
      </c>
      <c r="AL8" s="109" t="e">
        <f>#REF!</f>
        <v>#REF!</v>
      </c>
      <c r="AM8" s="106" t="e">
        <f>'総括表（案1)'!AA8</f>
        <v>#REF!</v>
      </c>
      <c r="AN8" s="106" t="e">
        <f>'総括表（案1)'!AB8</f>
        <v>#REF!</v>
      </c>
      <c r="AO8" s="108" t="e">
        <f>'総括表（案1)'!AJ8</f>
        <v>#REF!</v>
      </c>
      <c r="AP8" s="109" t="e">
        <f>'総括表（案1)'!AK8</f>
        <v>#REF!</v>
      </c>
      <c r="AQ8" s="109" t="e">
        <f>'総括表（案1)'!AL8</f>
        <v>#REF!</v>
      </c>
      <c r="AR8" s="106" t="e">
        <f>'総括表（案2)'!AA8</f>
        <v>#REF!</v>
      </c>
      <c r="AS8" s="106" t="e">
        <f>'総括表（案2)'!AB8</f>
        <v>#REF!</v>
      </c>
      <c r="AT8" s="108" t="e">
        <f>'総括表（案2)'!AJ8</f>
        <v>#REF!</v>
      </c>
      <c r="AU8" s="109" t="e">
        <f>'総括表（案2)'!AK8</f>
        <v>#REF!</v>
      </c>
      <c r="AV8" s="109" t="e">
        <f>'総括表（案2)'!AL8</f>
        <v>#REF!</v>
      </c>
      <c r="AW8" s="106" t="e">
        <f>'総括表（案3)'!AA8</f>
        <v>#REF!</v>
      </c>
      <c r="AX8" s="106" t="e">
        <f>'総括表（案3)'!AB8</f>
        <v>#REF!</v>
      </c>
      <c r="AY8" s="108" t="e">
        <f>'総括表（案3)'!AJ8</f>
        <v>#REF!</v>
      </c>
      <c r="AZ8" s="109" t="e">
        <f>'総括表（案3)'!AK8</f>
        <v>#REF!</v>
      </c>
      <c r="BA8" s="109" t="e">
        <f>'総括表（案3)'!AL8</f>
        <v>#REF!</v>
      </c>
      <c r="BB8" s="106" t="e">
        <f>'総括表（案4)'!AA8</f>
        <v>#REF!</v>
      </c>
      <c r="BC8" s="106" t="e">
        <f>'総括表（案4)'!AB8</f>
        <v>#REF!</v>
      </c>
      <c r="BD8" s="108" t="e">
        <f>'総括表（案4)'!AJ8</f>
        <v>#REF!</v>
      </c>
      <c r="BE8" s="109" t="e">
        <f>'総括表（案4)'!AK8</f>
        <v>#REF!</v>
      </c>
      <c r="BF8" s="109" t="e">
        <f>'総括表（案4)'!AL8</f>
        <v>#REF!</v>
      </c>
      <c r="BG8" s="106" t="e">
        <f>'総括表（案5)'!AA8</f>
        <v>#REF!</v>
      </c>
      <c r="BH8" s="106" t="e">
        <f>'総括表（案5)'!AB8</f>
        <v>#REF!</v>
      </c>
      <c r="BI8" s="108" t="e">
        <f>'総括表（案5)'!AJ8</f>
        <v>#REF!</v>
      </c>
      <c r="BJ8" s="109" t="e">
        <f>'総括表（案5)'!AK8</f>
        <v>#REF!</v>
      </c>
      <c r="BK8" s="109" t="e">
        <f>'総括表（案5)'!AL8</f>
        <v>#REF!</v>
      </c>
      <c r="BL8" s="220"/>
      <c r="BN8" s="94">
        <v>111112</v>
      </c>
      <c r="BO8" s="95">
        <v>115169</v>
      </c>
      <c r="BP8" s="95">
        <v>100771</v>
      </c>
      <c r="BQ8" s="95">
        <v>327052</v>
      </c>
      <c r="BR8" s="95">
        <v>109017.33333333333</v>
      </c>
      <c r="BT8" s="94">
        <v>1552</v>
      </c>
      <c r="BU8" s="95">
        <v>288</v>
      </c>
      <c r="BV8" s="95">
        <v>1840</v>
      </c>
      <c r="BW8" s="29"/>
      <c r="BX8" s="94">
        <v>277234</v>
      </c>
      <c r="BY8" s="95">
        <v>35408</v>
      </c>
      <c r="BZ8" s="95"/>
      <c r="CA8" s="95">
        <v>328875</v>
      </c>
      <c r="CB8" s="110">
        <v>0.84297681489927789</v>
      </c>
      <c r="CC8" s="111">
        <v>11711.509520136049</v>
      </c>
      <c r="CD8" s="112" t="s">
        <v>50</v>
      </c>
      <c r="CE8" s="94">
        <v>163</v>
      </c>
      <c r="CF8" s="94">
        <v>3</v>
      </c>
      <c r="CG8" s="113">
        <v>102.34969325153374</v>
      </c>
      <c r="CH8" s="113">
        <v>5561</v>
      </c>
      <c r="CI8" s="114" t="s">
        <v>51</v>
      </c>
      <c r="CJ8" s="94">
        <v>38.114519427402868</v>
      </c>
      <c r="CK8" s="94">
        <v>315.86298568507152</v>
      </c>
      <c r="CL8" s="94">
        <v>269.87361963190182</v>
      </c>
      <c r="CM8" s="29"/>
    </row>
    <row r="9" spans="2:91" ht="39" customHeight="1">
      <c r="B9" s="1331" t="s">
        <v>52</v>
      </c>
      <c r="C9" s="115" t="s">
        <v>53</v>
      </c>
      <c r="D9" s="115">
        <v>34046</v>
      </c>
      <c r="E9" s="116">
        <v>34911</v>
      </c>
      <c r="F9" s="117">
        <v>211</v>
      </c>
      <c r="G9" s="118" t="e">
        <f>#REF!</f>
        <v>#REF!</v>
      </c>
      <c r="H9" s="239"/>
      <c r="I9" s="119">
        <v>15509</v>
      </c>
      <c r="J9" s="116"/>
      <c r="K9" s="99">
        <v>1332</v>
      </c>
      <c r="L9" s="116">
        <v>5037</v>
      </c>
      <c r="M9" s="218">
        <v>2060</v>
      </c>
      <c r="N9" s="219">
        <v>23.937999999999999</v>
      </c>
      <c r="O9" s="219">
        <v>100</v>
      </c>
      <c r="P9" s="115"/>
      <c r="Q9" s="120">
        <v>5657</v>
      </c>
      <c r="R9" s="121">
        <v>6414</v>
      </c>
      <c r="S9" s="122">
        <v>1168</v>
      </c>
      <c r="T9" s="97">
        <v>37177</v>
      </c>
      <c r="U9" s="118">
        <v>-2055</v>
      </c>
      <c r="V9" s="123">
        <v>-5.8510335402311944E-2</v>
      </c>
      <c r="W9" s="118">
        <v>0</v>
      </c>
      <c r="X9" s="124">
        <v>-2055</v>
      </c>
      <c r="Y9" s="125">
        <v>3602</v>
      </c>
      <c r="Z9" s="119">
        <v>72040</v>
      </c>
      <c r="AA9" s="126" t="e">
        <f>#REF!</f>
        <v>#REF!</v>
      </c>
      <c r="AB9" s="126" t="e">
        <f>#REF!</f>
        <v>#REF!</v>
      </c>
      <c r="AC9" s="115">
        <v>24013.333333333336</v>
      </c>
      <c r="AD9" s="107">
        <v>18010</v>
      </c>
      <c r="AE9" s="119">
        <v>2798.3433727870511</v>
      </c>
      <c r="AF9" s="115">
        <v>1003</v>
      </c>
      <c r="AG9" s="107">
        <v>1500</v>
      </c>
      <c r="AH9" s="118">
        <v>77178</v>
      </c>
      <c r="AI9" s="118">
        <v>3062.8</v>
      </c>
      <c r="AJ9" s="127" t="e">
        <f>#REF!</f>
        <v>#REF!</v>
      </c>
      <c r="AK9" s="128" t="e">
        <f>#REF!</f>
        <v>#REF!</v>
      </c>
      <c r="AL9" s="128" t="e">
        <f>#REF!</f>
        <v>#REF!</v>
      </c>
      <c r="AM9" s="126" t="e">
        <f>'総括表（案1)'!AA9</f>
        <v>#REF!</v>
      </c>
      <c r="AN9" s="126" t="e">
        <f>'総括表（案1)'!AB9</f>
        <v>#REF!</v>
      </c>
      <c r="AO9" s="127" t="e">
        <f>'総括表（案1)'!AJ9</f>
        <v>#REF!</v>
      </c>
      <c r="AP9" s="128" t="e">
        <f>'総括表（案1)'!AK9</f>
        <v>#REF!</v>
      </c>
      <c r="AQ9" s="128" t="e">
        <f>'総括表（案1)'!AL9</f>
        <v>#REF!</v>
      </c>
      <c r="AR9" s="126" t="e">
        <f>'総括表（案2)'!AA9</f>
        <v>#REF!</v>
      </c>
      <c r="AS9" s="126" t="e">
        <f>'総括表（案2)'!AB9</f>
        <v>#REF!</v>
      </c>
      <c r="AT9" s="127" t="e">
        <f>'総括表（案2)'!AJ9</f>
        <v>#REF!</v>
      </c>
      <c r="AU9" s="128" t="e">
        <f>'総括表（案2)'!AK9</f>
        <v>#REF!</v>
      </c>
      <c r="AV9" s="128" t="e">
        <f>'総括表（案2)'!AL9</f>
        <v>#REF!</v>
      </c>
      <c r="AW9" s="126" t="e">
        <f>'総括表（案3)'!AA9</f>
        <v>#REF!</v>
      </c>
      <c r="AX9" s="126" t="e">
        <f>'総括表（案3)'!AB9</f>
        <v>#REF!</v>
      </c>
      <c r="AY9" s="127" t="e">
        <f>'総括表（案3)'!AJ9</f>
        <v>#REF!</v>
      </c>
      <c r="AZ9" s="128" t="e">
        <f>'総括表（案3)'!AK9</f>
        <v>#REF!</v>
      </c>
      <c r="BA9" s="128" t="e">
        <f>'総括表（案3)'!AL9</f>
        <v>#REF!</v>
      </c>
      <c r="BB9" s="126" t="e">
        <f>'総括表（案4)'!AA9</f>
        <v>#REF!</v>
      </c>
      <c r="BC9" s="126" t="e">
        <f>'総括表（案4)'!AB9</f>
        <v>#REF!</v>
      </c>
      <c r="BD9" s="127" t="e">
        <f>'総括表（案4)'!AJ9</f>
        <v>#REF!</v>
      </c>
      <c r="BE9" s="128" t="e">
        <f>'総括表（案4)'!AK9</f>
        <v>#REF!</v>
      </c>
      <c r="BF9" s="128" t="e">
        <f>'総括表（案4)'!AL9</f>
        <v>#REF!</v>
      </c>
      <c r="BG9" s="126" t="e">
        <f>'総括表（案5)'!AA9</f>
        <v>#REF!</v>
      </c>
      <c r="BH9" s="126" t="e">
        <f>'総括表（案5)'!AB9</f>
        <v>#REF!</v>
      </c>
      <c r="BI9" s="127" t="e">
        <f>'総括表（案5)'!AJ9</f>
        <v>#REF!</v>
      </c>
      <c r="BJ9" s="128" t="e">
        <f>'総括表（案5)'!AK9</f>
        <v>#REF!</v>
      </c>
      <c r="BK9" s="128" t="e">
        <f>'総括表（案5)'!AL9</f>
        <v>#REF!</v>
      </c>
      <c r="BL9" s="220"/>
      <c r="BN9" s="115">
        <v>34046</v>
      </c>
      <c r="BO9" s="116">
        <v>34816</v>
      </c>
      <c r="BP9" s="116">
        <v>35871</v>
      </c>
      <c r="BQ9" s="116">
        <v>104733</v>
      </c>
      <c r="BR9" s="116">
        <v>34911</v>
      </c>
      <c r="BT9" s="115">
        <v>0</v>
      </c>
      <c r="BU9" s="116">
        <v>0</v>
      </c>
      <c r="BV9" s="116">
        <v>0</v>
      </c>
      <c r="BW9" s="29"/>
      <c r="BX9" s="115">
        <v>53762</v>
      </c>
      <c r="BY9" s="116">
        <v>915</v>
      </c>
      <c r="BZ9" s="116"/>
      <c r="CA9" s="116">
        <v>59310</v>
      </c>
      <c r="CB9" s="110">
        <v>0.90645759568369588</v>
      </c>
      <c r="CC9" s="110"/>
      <c r="CD9" s="129" t="s">
        <v>50</v>
      </c>
      <c r="CE9" s="115">
        <v>100</v>
      </c>
      <c r="CF9" s="115">
        <v>4</v>
      </c>
      <c r="CG9" s="114">
        <v>155.09</v>
      </c>
      <c r="CH9" s="114">
        <v>3877.25</v>
      </c>
      <c r="CI9" s="114" t="s">
        <v>54</v>
      </c>
      <c r="CJ9" s="115">
        <v>8.1717791411042953</v>
      </c>
      <c r="CK9" s="115">
        <v>-12.607361963190185</v>
      </c>
      <c r="CL9" s="115">
        <v>22.098159509202453</v>
      </c>
      <c r="CM9" s="29"/>
    </row>
    <row r="10" spans="2:91" ht="39" customHeight="1">
      <c r="B10" s="1331"/>
      <c r="C10" s="130" t="s">
        <v>55</v>
      </c>
      <c r="D10" s="130">
        <v>52161</v>
      </c>
      <c r="E10" s="131">
        <v>55560.666666666664</v>
      </c>
      <c r="F10" s="29">
        <v>1086</v>
      </c>
      <c r="G10" s="132" t="e">
        <f>#REF!</f>
        <v>#REF!</v>
      </c>
      <c r="H10" s="240"/>
      <c r="I10" s="133">
        <v>30090</v>
      </c>
      <c r="J10" s="131"/>
      <c r="K10" s="99">
        <v>10248.333333333334</v>
      </c>
      <c r="L10" s="131">
        <v>8278</v>
      </c>
      <c r="M10" s="131">
        <v>2373</v>
      </c>
      <c r="N10" s="130">
        <v>50.989333333333335</v>
      </c>
      <c r="O10" s="130">
        <v>588</v>
      </c>
      <c r="P10" s="130"/>
      <c r="Q10" s="134">
        <v>6117</v>
      </c>
      <c r="R10" s="135">
        <v>9878</v>
      </c>
      <c r="S10" s="136">
        <v>1799</v>
      </c>
      <c r="T10" s="97">
        <v>68783.333333333343</v>
      </c>
      <c r="U10" s="132">
        <v>-12136.666666666679</v>
      </c>
      <c r="V10" s="137">
        <v>-0.21425208897257877</v>
      </c>
      <c r="W10" s="132">
        <v>0</v>
      </c>
      <c r="X10" s="138">
        <v>-12136.666666666679</v>
      </c>
      <c r="Y10" s="139">
        <v>-6019.6666666666788</v>
      </c>
      <c r="Z10" s="133">
        <v>-120393.33333333358</v>
      </c>
      <c r="AA10" s="140" t="e">
        <f>#REF!</f>
        <v>#REF!</v>
      </c>
      <c r="AB10" s="140" t="e">
        <f>#REF!</f>
        <v>#REF!</v>
      </c>
      <c r="AC10" s="130">
        <v>-40131.111111111197</v>
      </c>
      <c r="AD10" s="141">
        <v>-30098.333333333394</v>
      </c>
      <c r="AE10" s="133">
        <v>5346.893285588465</v>
      </c>
      <c r="AF10" s="130">
        <v>1907</v>
      </c>
      <c r="AG10" s="141">
        <v>1500</v>
      </c>
      <c r="AH10" s="132">
        <v>146744</v>
      </c>
      <c r="AI10" s="132">
        <v>7337.2</v>
      </c>
      <c r="AJ10" s="142" t="e">
        <f>#REF!</f>
        <v>#REF!</v>
      </c>
      <c r="AK10" s="143" t="e">
        <f>#REF!</f>
        <v>#REF!</v>
      </c>
      <c r="AL10" s="143" t="e">
        <f>#REF!</f>
        <v>#REF!</v>
      </c>
      <c r="AM10" s="140" t="e">
        <f>'総括表（案1)'!AA10</f>
        <v>#REF!</v>
      </c>
      <c r="AN10" s="140" t="e">
        <f>'総括表（案1)'!AB10</f>
        <v>#REF!</v>
      </c>
      <c r="AO10" s="142" t="e">
        <f>'総括表（案1)'!AJ10</f>
        <v>#REF!</v>
      </c>
      <c r="AP10" s="143" t="e">
        <f>'総括表（案1)'!AK10</f>
        <v>#REF!</v>
      </c>
      <c r="AQ10" s="143" t="e">
        <f>'総括表（案1)'!AL10</f>
        <v>#REF!</v>
      </c>
      <c r="AR10" s="140" t="e">
        <f>'総括表（案2)'!AA10</f>
        <v>#REF!</v>
      </c>
      <c r="AS10" s="140" t="e">
        <f>'総括表（案2)'!AB10</f>
        <v>#REF!</v>
      </c>
      <c r="AT10" s="142" t="e">
        <f>'総括表（案2)'!AJ10</f>
        <v>#REF!</v>
      </c>
      <c r="AU10" s="143" t="e">
        <f>'総括表（案2)'!AK10</f>
        <v>#REF!</v>
      </c>
      <c r="AV10" s="143" t="e">
        <f>'総括表（案2)'!AL10</f>
        <v>#REF!</v>
      </c>
      <c r="AW10" s="140" t="e">
        <f>'総括表（案3)'!AA10</f>
        <v>#REF!</v>
      </c>
      <c r="AX10" s="140" t="e">
        <f>'総括表（案3)'!AB10</f>
        <v>#REF!</v>
      </c>
      <c r="AY10" s="142" t="e">
        <f>'総括表（案3)'!AJ10</f>
        <v>#REF!</v>
      </c>
      <c r="AZ10" s="143" t="e">
        <f>'総括表（案3)'!AK10</f>
        <v>#REF!</v>
      </c>
      <c r="BA10" s="143" t="e">
        <f>'総括表（案3)'!AL10</f>
        <v>#REF!</v>
      </c>
      <c r="BB10" s="140" t="e">
        <f>'総括表（案4)'!AA10</f>
        <v>#REF!</v>
      </c>
      <c r="BC10" s="140" t="e">
        <f>'総括表（案4)'!AB10</f>
        <v>#REF!</v>
      </c>
      <c r="BD10" s="142" t="e">
        <f>'総括表（案4)'!AJ10</f>
        <v>#REF!</v>
      </c>
      <c r="BE10" s="143" t="e">
        <f>'総括表（案4)'!AK10</f>
        <v>#REF!</v>
      </c>
      <c r="BF10" s="143" t="e">
        <f>'総括表（案4)'!AL10</f>
        <v>#REF!</v>
      </c>
      <c r="BG10" s="140" t="e">
        <f>'総括表（案5)'!AA10</f>
        <v>#REF!</v>
      </c>
      <c r="BH10" s="140" t="e">
        <f>'総括表（案5)'!AB10</f>
        <v>#REF!</v>
      </c>
      <c r="BI10" s="142" t="e">
        <f>'総括表（案5)'!AJ10</f>
        <v>#REF!</v>
      </c>
      <c r="BJ10" s="143" t="e">
        <f>'総括表（案5)'!AK10</f>
        <v>#REF!</v>
      </c>
      <c r="BK10" s="143" t="e">
        <f>'総括表（案5)'!AL10</f>
        <v>#REF!</v>
      </c>
      <c r="BL10" s="220"/>
      <c r="BN10" s="130">
        <v>52161</v>
      </c>
      <c r="BO10" s="131">
        <v>59330</v>
      </c>
      <c r="BP10" s="131">
        <v>55191</v>
      </c>
      <c r="BQ10" s="131">
        <v>166682</v>
      </c>
      <c r="BR10" s="131">
        <v>55560.666666666664</v>
      </c>
      <c r="BT10" s="130">
        <v>507</v>
      </c>
      <c r="BU10" s="131">
        <v>81</v>
      </c>
      <c r="BV10" s="131">
        <v>588</v>
      </c>
      <c r="BW10" s="29"/>
      <c r="BX10" s="130">
        <v>141693</v>
      </c>
      <c r="BY10" s="131">
        <v>3718</v>
      </c>
      <c r="BZ10" s="131"/>
      <c r="CA10" s="131">
        <v>155549</v>
      </c>
      <c r="CB10" s="110">
        <v>0.91092196028261196</v>
      </c>
      <c r="CC10" s="110"/>
      <c r="CD10" s="144" t="s">
        <v>56</v>
      </c>
      <c r="CE10" s="130">
        <v>154</v>
      </c>
      <c r="CF10" s="130">
        <v>1</v>
      </c>
      <c r="CG10" s="145">
        <v>195.3896103896104</v>
      </c>
      <c r="CH10" s="145">
        <v>30090</v>
      </c>
      <c r="CI10" s="145"/>
      <c r="CJ10" s="130">
        <v>62.873210633946833</v>
      </c>
      <c r="CK10" s="130">
        <v>-74.45807770961153</v>
      </c>
      <c r="CL10" s="130">
        <v>-36.930470347648338</v>
      </c>
      <c r="CM10" s="29"/>
    </row>
    <row r="11" spans="2:91" ht="39" customHeight="1" thickBot="1">
      <c r="B11" s="1332"/>
      <c r="C11" s="146" t="s">
        <v>1</v>
      </c>
      <c r="D11" s="146">
        <v>197319</v>
      </c>
      <c r="E11" s="147">
        <v>199489</v>
      </c>
      <c r="F11" s="148">
        <v>2184</v>
      </c>
      <c r="G11" s="149" t="e">
        <f>#REF!</f>
        <v>#REF!</v>
      </c>
      <c r="H11" s="241">
        <v>199.50299999999999</v>
      </c>
      <c r="I11" s="150">
        <v>62282</v>
      </c>
      <c r="J11" s="147">
        <v>0</v>
      </c>
      <c r="K11" s="147">
        <v>17793</v>
      </c>
      <c r="L11" s="147">
        <v>18980</v>
      </c>
      <c r="M11" s="147">
        <v>8834</v>
      </c>
      <c r="N11" s="146">
        <v>107.889</v>
      </c>
      <c r="O11" s="146">
        <v>2528</v>
      </c>
      <c r="P11" s="146">
        <v>0</v>
      </c>
      <c r="Q11" s="151">
        <v>24872</v>
      </c>
      <c r="R11" s="152">
        <v>26747</v>
      </c>
      <c r="S11" s="153">
        <v>4871</v>
      </c>
      <c r="T11" s="149">
        <v>164379</v>
      </c>
      <c r="U11" s="149">
        <v>37294</v>
      </c>
      <c r="V11" s="154">
        <v>0.18492311811695161</v>
      </c>
      <c r="W11" s="149">
        <v>14917.6</v>
      </c>
      <c r="X11" s="155">
        <v>22376.400000000001</v>
      </c>
      <c r="Y11" s="156">
        <v>47248.4</v>
      </c>
      <c r="Z11" s="150">
        <v>944968</v>
      </c>
      <c r="AA11" s="157" t="e">
        <f>#REF!</f>
        <v>#REF!</v>
      </c>
      <c r="AB11" s="157" t="e">
        <f>#REF!</f>
        <v>#REF!</v>
      </c>
      <c r="AC11" s="146">
        <v>314989.33333333326</v>
      </c>
      <c r="AD11" s="158">
        <v>236242</v>
      </c>
      <c r="AE11" s="150">
        <v>18777.804381917897</v>
      </c>
      <c r="AF11" s="146">
        <v>7009</v>
      </c>
      <c r="AG11" s="158">
        <v>4500</v>
      </c>
      <c r="AH11" s="149">
        <v>539250</v>
      </c>
      <c r="AI11" s="149">
        <v>26166.400000000001</v>
      </c>
      <c r="AJ11" s="159" t="e">
        <f>#REF!</f>
        <v>#REF!</v>
      </c>
      <c r="AK11" s="160" t="e">
        <f>#REF!</f>
        <v>#REF!</v>
      </c>
      <c r="AL11" s="160" t="e">
        <f>#REF!</f>
        <v>#REF!</v>
      </c>
      <c r="AM11" s="157" t="e">
        <f>'総括表（案1)'!AA11</f>
        <v>#REF!</v>
      </c>
      <c r="AN11" s="157" t="e">
        <f>'総括表（案1)'!AB11</f>
        <v>#REF!</v>
      </c>
      <c r="AO11" s="159" t="e">
        <f>'総括表（案1)'!AJ11</f>
        <v>#REF!</v>
      </c>
      <c r="AP11" s="160" t="e">
        <f>'総括表（案1)'!AK11</f>
        <v>#REF!</v>
      </c>
      <c r="AQ11" s="160" t="e">
        <f>'総括表（案1)'!AL11</f>
        <v>#REF!</v>
      </c>
      <c r="AR11" s="157" t="e">
        <f>'総括表（案2)'!AA11</f>
        <v>#REF!</v>
      </c>
      <c r="AS11" s="157" t="e">
        <f>'総括表（案2)'!AB11</f>
        <v>#REF!</v>
      </c>
      <c r="AT11" s="159" t="e">
        <f>'総括表（案2)'!AJ11</f>
        <v>#REF!</v>
      </c>
      <c r="AU11" s="160" t="e">
        <f>'総括表（案2)'!AK11</f>
        <v>#REF!</v>
      </c>
      <c r="AV11" s="160" t="e">
        <f>'総括表（案2)'!AL11</f>
        <v>#REF!</v>
      </c>
      <c r="AW11" s="157" t="e">
        <f>'総括表（案3)'!AA11</f>
        <v>#REF!</v>
      </c>
      <c r="AX11" s="157" t="e">
        <f>'総括表（案3)'!AB11</f>
        <v>#REF!</v>
      </c>
      <c r="AY11" s="159" t="e">
        <f>'総括表（案3)'!AJ11</f>
        <v>#REF!</v>
      </c>
      <c r="AZ11" s="160" t="e">
        <f>'総括表（案3)'!AK11</f>
        <v>#REF!</v>
      </c>
      <c r="BA11" s="160" t="e">
        <f>'総括表（案3)'!AL11</f>
        <v>#REF!</v>
      </c>
      <c r="BB11" s="157" t="e">
        <f>'総括表（案4)'!AA11</f>
        <v>#REF!</v>
      </c>
      <c r="BC11" s="157" t="e">
        <f>'総括表（案4)'!AB11</f>
        <v>#REF!</v>
      </c>
      <c r="BD11" s="159" t="e">
        <f>'総括表（案4)'!AJ11</f>
        <v>#REF!</v>
      </c>
      <c r="BE11" s="160" t="e">
        <f>'総括表（案4)'!AK11</f>
        <v>#REF!</v>
      </c>
      <c r="BF11" s="160" t="e">
        <f>'総括表（案4)'!AL11</f>
        <v>#REF!</v>
      </c>
      <c r="BG11" s="157" t="e">
        <f>'総括表（案5)'!AA11</f>
        <v>#REF!</v>
      </c>
      <c r="BH11" s="157" t="e">
        <f>'総括表（案5)'!AB11</f>
        <v>#REF!</v>
      </c>
      <c r="BI11" s="159" t="e">
        <f>'総括表（案5)'!AJ11</f>
        <v>#REF!</v>
      </c>
      <c r="BJ11" s="160" t="e">
        <f>'総括表（案5)'!AK11</f>
        <v>#REF!</v>
      </c>
      <c r="BK11" s="160" t="e">
        <f>'総括表（案5)'!AL11</f>
        <v>#REF!</v>
      </c>
      <c r="BL11" s="220"/>
      <c r="BN11" s="146">
        <v>197319</v>
      </c>
      <c r="BO11" s="147">
        <v>209315</v>
      </c>
      <c r="BP11" s="147">
        <v>191833</v>
      </c>
      <c r="BQ11" s="147">
        <v>598467</v>
      </c>
      <c r="BR11" s="147">
        <v>199489</v>
      </c>
      <c r="BT11" s="146">
        <v>2059</v>
      </c>
      <c r="BU11" s="147">
        <v>369</v>
      </c>
      <c r="BV11" s="147">
        <v>2428</v>
      </c>
      <c r="BW11" s="29"/>
      <c r="BX11" s="146"/>
      <c r="BY11" s="147"/>
      <c r="BZ11" s="147"/>
      <c r="CA11" s="147"/>
      <c r="CB11" s="110"/>
      <c r="CC11" s="110"/>
      <c r="CD11" s="161"/>
      <c r="CE11" s="146">
        <v>417</v>
      </c>
      <c r="CF11" s="146">
        <v>8</v>
      </c>
      <c r="CG11" s="162">
        <v>149.35731414868104</v>
      </c>
      <c r="CH11" s="162">
        <v>7785.25</v>
      </c>
      <c r="CI11" s="162"/>
      <c r="CJ11" s="146">
        <v>109.15950920245399</v>
      </c>
      <c r="CK11" s="146">
        <v>228.79754601226983</v>
      </c>
      <c r="CL11" s="146">
        <v>255.04130879345593</v>
      </c>
      <c r="CM11" s="29"/>
    </row>
    <row r="12" spans="2:91" ht="39" customHeight="1">
      <c r="B12" s="1333" t="s">
        <v>2</v>
      </c>
      <c r="C12" s="89" t="s">
        <v>57</v>
      </c>
      <c r="D12" s="36">
        <v>78912</v>
      </c>
      <c r="E12" s="36">
        <v>70183.333333333328</v>
      </c>
      <c r="F12" s="78"/>
      <c r="G12" s="118" t="e">
        <f>#REF!</f>
        <v>#REF!</v>
      </c>
      <c r="H12" s="237"/>
      <c r="I12" s="80">
        <v>19572</v>
      </c>
      <c r="J12" s="36"/>
      <c r="K12" s="36">
        <v>5266</v>
      </c>
      <c r="L12" s="36">
        <v>4845</v>
      </c>
      <c r="M12" s="36">
        <v>3123</v>
      </c>
      <c r="N12" s="77">
        <v>32.805999999999997</v>
      </c>
      <c r="O12" s="77">
        <v>832</v>
      </c>
      <c r="P12" s="77"/>
      <c r="Q12" s="82">
        <v>8463</v>
      </c>
      <c r="R12" s="83">
        <v>12828</v>
      </c>
      <c r="S12" s="84">
        <v>2337</v>
      </c>
      <c r="T12" s="97">
        <v>56434</v>
      </c>
      <c r="U12" s="79">
        <v>13749.333333333328</v>
      </c>
      <c r="V12" s="85">
        <v>0.19590596057943477</v>
      </c>
      <c r="W12" s="79">
        <v>5499.7333333333318</v>
      </c>
      <c r="X12" s="86">
        <v>8249.6</v>
      </c>
      <c r="Y12" s="87">
        <v>16712.599999999999</v>
      </c>
      <c r="Z12" s="80">
        <v>334252</v>
      </c>
      <c r="AA12" s="88" t="e">
        <f>#REF!</f>
        <v>#REF!</v>
      </c>
      <c r="AB12" s="88" t="e">
        <f>#REF!</f>
        <v>#REF!</v>
      </c>
      <c r="AC12" s="77">
        <v>111417.33333333333</v>
      </c>
      <c r="AD12" s="89">
        <v>83563</v>
      </c>
      <c r="AE12" s="80">
        <v>5521.6014017701846</v>
      </c>
      <c r="AF12" s="77">
        <v>2127</v>
      </c>
      <c r="AG12" s="89">
        <v>1500</v>
      </c>
      <c r="AH12" s="79">
        <v>163660</v>
      </c>
      <c r="AI12" s="79">
        <v>6258</v>
      </c>
      <c r="AJ12" s="90" t="e">
        <f>#REF!</f>
        <v>#REF!</v>
      </c>
      <c r="AK12" s="163" t="e">
        <f>#REF!</f>
        <v>#REF!</v>
      </c>
      <c r="AL12" s="163" t="e">
        <f>#REF!</f>
        <v>#REF!</v>
      </c>
      <c r="AM12" s="88" t="e">
        <f>'総括表（案1)'!AA12</f>
        <v>#REF!</v>
      </c>
      <c r="AN12" s="88" t="e">
        <f>'総括表（案1)'!AB12</f>
        <v>#REF!</v>
      </c>
      <c r="AO12" s="90" t="e">
        <f>'総括表（案1)'!AJ12</f>
        <v>#REF!</v>
      </c>
      <c r="AP12" s="163" t="e">
        <f>'総括表（案1)'!AK12</f>
        <v>#REF!</v>
      </c>
      <c r="AQ12" s="163" t="e">
        <f>'総括表（案1)'!AL12</f>
        <v>#REF!</v>
      </c>
      <c r="AR12" s="88" t="e">
        <f>'総括表（案2)'!AA12</f>
        <v>#REF!</v>
      </c>
      <c r="AS12" s="88" t="e">
        <f>'総括表（案2)'!AB12</f>
        <v>#REF!</v>
      </c>
      <c r="AT12" s="90" t="e">
        <f>'総括表（案2)'!AJ12</f>
        <v>#REF!</v>
      </c>
      <c r="AU12" s="163" t="e">
        <f>'総括表（案2)'!AK12</f>
        <v>#REF!</v>
      </c>
      <c r="AV12" s="163" t="e">
        <f>'総括表（案2)'!AL12</f>
        <v>#REF!</v>
      </c>
      <c r="AW12" s="88" t="e">
        <f>'総括表（案3)'!AA12</f>
        <v>#REF!</v>
      </c>
      <c r="AX12" s="88" t="e">
        <f>'総括表（案3)'!AB12</f>
        <v>#REF!</v>
      </c>
      <c r="AY12" s="90" t="e">
        <f>'総括表（案3)'!AJ12</f>
        <v>#REF!</v>
      </c>
      <c r="AZ12" s="163" t="e">
        <f>'総括表（案3)'!AK12</f>
        <v>#REF!</v>
      </c>
      <c r="BA12" s="163" t="e">
        <f>'総括表（案3)'!AL12</f>
        <v>#REF!</v>
      </c>
      <c r="BB12" s="88" t="e">
        <f>'総括表（案4)'!AA12</f>
        <v>#REF!</v>
      </c>
      <c r="BC12" s="88" t="e">
        <f>'総括表（案4)'!AB12</f>
        <v>#REF!</v>
      </c>
      <c r="BD12" s="90" t="e">
        <f>'総括表（案4)'!AJ12</f>
        <v>#REF!</v>
      </c>
      <c r="BE12" s="163" t="e">
        <f>'総括表（案4)'!AK12</f>
        <v>#REF!</v>
      </c>
      <c r="BF12" s="163" t="e">
        <f>'総括表（案4)'!AL12</f>
        <v>#REF!</v>
      </c>
      <c r="BG12" s="88" t="e">
        <f>'総括表（案5)'!AA12</f>
        <v>#REF!</v>
      </c>
      <c r="BH12" s="88" t="e">
        <f>'総括表（案5)'!AB12</f>
        <v>#REF!</v>
      </c>
      <c r="BI12" s="90" t="e">
        <f>'総括表（案5)'!AJ12</f>
        <v>#REF!</v>
      </c>
      <c r="BJ12" s="163" t="e">
        <f>'総括表（案5)'!AK12</f>
        <v>#REF!</v>
      </c>
      <c r="BK12" s="163" t="e">
        <f>'総括表（案5)'!AL12</f>
        <v>#REF!</v>
      </c>
      <c r="BL12" s="220"/>
      <c r="BN12" s="77">
        <v>78912</v>
      </c>
      <c r="BO12" s="36">
        <v>76148</v>
      </c>
      <c r="BP12" s="36">
        <v>55490</v>
      </c>
      <c r="BQ12" s="36">
        <v>210550</v>
      </c>
      <c r="BR12" s="36">
        <v>70183.333333333328</v>
      </c>
      <c r="BT12" s="77">
        <v>736</v>
      </c>
      <c r="BU12" s="36">
        <v>96</v>
      </c>
      <c r="BV12" s="36">
        <v>832</v>
      </c>
      <c r="BW12" s="29"/>
      <c r="BX12" s="77">
        <v>131413</v>
      </c>
      <c r="BY12" s="36">
        <v>14348</v>
      </c>
      <c r="BZ12" s="36"/>
      <c r="CA12" s="36">
        <v>155803</v>
      </c>
      <c r="CB12" s="110">
        <v>0.84345615938075647</v>
      </c>
      <c r="CC12" s="110"/>
      <c r="CD12" s="92" t="s">
        <v>50</v>
      </c>
      <c r="CE12" s="77">
        <v>200</v>
      </c>
      <c r="CF12" s="77">
        <v>2</v>
      </c>
      <c r="CG12" s="93">
        <v>97.86</v>
      </c>
      <c r="CH12" s="93">
        <v>9786</v>
      </c>
      <c r="CI12" s="93"/>
      <c r="CJ12" s="77">
        <v>32.306748466257666</v>
      </c>
      <c r="CK12" s="77">
        <v>84.351738241308766</v>
      </c>
      <c r="CL12" s="77">
        <v>102.53128834355827</v>
      </c>
      <c r="CM12" s="29"/>
    </row>
    <row r="13" spans="2:91" ht="39" customHeight="1">
      <c r="B13" s="1331"/>
      <c r="C13" s="164" t="s">
        <v>58</v>
      </c>
      <c r="D13" s="116">
        <v>69755</v>
      </c>
      <c r="E13" s="116">
        <v>71940</v>
      </c>
      <c r="F13" s="117"/>
      <c r="G13" s="118" t="e">
        <f>#REF!</f>
        <v>#REF!</v>
      </c>
      <c r="H13" s="239"/>
      <c r="I13" s="119">
        <v>25439</v>
      </c>
      <c r="J13" s="116"/>
      <c r="K13" s="116">
        <v>8911.6666666666661</v>
      </c>
      <c r="L13" s="116">
        <v>3741</v>
      </c>
      <c r="M13" s="116">
        <v>2302</v>
      </c>
      <c r="N13" s="115">
        <v>40.393666666666661</v>
      </c>
      <c r="O13" s="115">
        <v>648</v>
      </c>
      <c r="P13" s="115"/>
      <c r="Q13" s="120">
        <v>5286</v>
      </c>
      <c r="R13" s="121">
        <v>4233</v>
      </c>
      <c r="S13" s="122">
        <v>771</v>
      </c>
      <c r="T13" s="97">
        <v>50683.666666666664</v>
      </c>
      <c r="U13" s="118">
        <v>21256.333333333336</v>
      </c>
      <c r="V13" s="123">
        <v>0.29547307941803358</v>
      </c>
      <c r="W13" s="118">
        <v>8502.5333333333347</v>
      </c>
      <c r="X13" s="124">
        <v>12753.8</v>
      </c>
      <c r="Y13" s="125">
        <v>18039.8</v>
      </c>
      <c r="Z13" s="119">
        <v>360796</v>
      </c>
      <c r="AA13" s="126" t="e">
        <f>#REF!</f>
        <v>#REF!</v>
      </c>
      <c r="AB13" s="126" t="e">
        <f>#REF!</f>
        <v>#REF!</v>
      </c>
      <c r="AC13" s="115">
        <v>120265.33333333336</v>
      </c>
      <c r="AD13" s="164">
        <v>90199</v>
      </c>
      <c r="AE13" s="119">
        <v>2899.295587960075</v>
      </c>
      <c r="AF13" s="115">
        <v>1645</v>
      </c>
      <c r="AG13" s="164">
        <v>1500</v>
      </c>
      <c r="AH13" s="118">
        <v>126598</v>
      </c>
      <c r="AI13" s="118">
        <v>5079.8999999999996</v>
      </c>
      <c r="AJ13" s="127" t="e">
        <f>#REF!</f>
        <v>#REF!</v>
      </c>
      <c r="AK13" s="128" t="e">
        <f>#REF!</f>
        <v>#REF!</v>
      </c>
      <c r="AL13" s="128" t="e">
        <f>#REF!</f>
        <v>#REF!</v>
      </c>
      <c r="AM13" s="126" t="e">
        <f>'総括表（案1)'!AA13</f>
        <v>#REF!</v>
      </c>
      <c r="AN13" s="126" t="e">
        <f>'総括表（案1)'!AB13</f>
        <v>#REF!</v>
      </c>
      <c r="AO13" s="127" t="e">
        <f>'総括表（案1)'!AJ13</f>
        <v>#REF!</v>
      </c>
      <c r="AP13" s="128" t="e">
        <f>'総括表（案1)'!AK13</f>
        <v>#REF!</v>
      </c>
      <c r="AQ13" s="128" t="e">
        <f>'総括表（案1)'!AL13</f>
        <v>#REF!</v>
      </c>
      <c r="AR13" s="126" t="e">
        <f>'総括表（案2)'!AA13</f>
        <v>#REF!</v>
      </c>
      <c r="AS13" s="126" t="e">
        <f>'総括表（案2)'!AB13</f>
        <v>#REF!</v>
      </c>
      <c r="AT13" s="127" t="e">
        <f>'総括表（案2)'!AJ13</f>
        <v>#REF!</v>
      </c>
      <c r="AU13" s="128" t="e">
        <f>'総括表（案2)'!AK13</f>
        <v>#REF!</v>
      </c>
      <c r="AV13" s="128" t="e">
        <f>'総括表（案2)'!AL13</f>
        <v>#REF!</v>
      </c>
      <c r="AW13" s="126" t="e">
        <f>'総括表（案3)'!AA13</f>
        <v>#REF!</v>
      </c>
      <c r="AX13" s="126" t="e">
        <f>'総括表（案3)'!AB13</f>
        <v>#REF!</v>
      </c>
      <c r="AY13" s="127" t="e">
        <f>'総括表（案3)'!AJ13</f>
        <v>#REF!</v>
      </c>
      <c r="AZ13" s="128" t="e">
        <f>'総括表（案3)'!AK13</f>
        <v>#REF!</v>
      </c>
      <c r="BA13" s="128" t="e">
        <f>'総括表（案3)'!AL13</f>
        <v>#REF!</v>
      </c>
      <c r="BB13" s="126" t="e">
        <f>'総括表（案4)'!AA13</f>
        <v>#REF!</v>
      </c>
      <c r="BC13" s="126" t="e">
        <f>'総括表（案4)'!AB13</f>
        <v>#REF!</v>
      </c>
      <c r="BD13" s="127" t="e">
        <f>'総括表（案4)'!AJ13</f>
        <v>#REF!</v>
      </c>
      <c r="BE13" s="128" t="e">
        <f>'総括表（案4)'!AK13</f>
        <v>#REF!</v>
      </c>
      <c r="BF13" s="128" t="e">
        <f>'総括表（案4)'!AL13</f>
        <v>#REF!</v>
      </c>
      <c r="BG13" s="126" t="e">
        <f>'総括表（案5)'!AA13</f>
        <v>#REF!</v>
      </c>
      <c r="BH13" s="126" t="e">
        <f>'総括表（案5)'!AB13</f>
        <v>#REF!</v>
      </c>
      <c r="BI13" s="127" t="e">
        <f>'総括表（案5)'!AJ13</f>
        <v>#REF!</v>
      </c>
      <c r="BJ13" s="128" t="e">
        <f>'総括表（案5)'!AK13</f>
        <v>#REF!</v>
      </c>
      <c r="BK13" s="128" t="e">
        <f>'総括表（案5)'!AL13</f>
        <v>#REF!</v>
      </c>
      <c r="BL13" s="220"/>
      <c r="BN13" s="115">
        <v>69755</v>
      </c>
      <c r="BO13" s="116">
        <v>77349</v>
      </c>
      <c r="BP13" s="116">
        <v>68716</v>
      </c>
      <c r="BQ13" s="116">
        <v>215820</v>
      </c>
      <c r="BR13" s="116">
        <v>71940</v>
      </c>
      <c r="BT13" s="115">
        <v>570</v>
      </c>
      <c r="BU13" s="116">
        <v>78</v>
      </c>
      <c r="BV13" s="116">
        <v>648</v>
      </c>
      <c r="BW13" s="29"/>
      <c r="BX13" s="115">
        <v>29369</v>
      </c>
      <c r="BY13" s="116">
        <v>8306</v>
      </c>
      <c r="BZ13" s="116"/>
      <c r="CA13" s="116">
        <v>51296</v>
      </c>
      <c r="CB13" s="110">
        <v>0.57253976918278227</v>
      </c>
      <c r="CC13" s="110"/>
      <c r="CD13" s="165" t="s">
        <v>59</v>
      </c>
      <c r="CE13" s="166">
        <v>66</v>
      </c>
      <c r="CF13" s="166">
        <v>2</v>
      </c>
      <c r="CG13" s="166">
        <v>385.43939393939394</v>
      </c>
      <c r="CH13" s="166">
        <v>12719.5</v>
      </c>
      <c r="CI13" s="166"/>
      <c r="CJ13" s="115">
        <v>54.672801635991817</v>
      </c>
      <c r="CK13" s="115">
        <v>130.40695296523518</v>
      </c>
      <c r="CL13" s="115">
        <v>110.67361963190186</v>
      </c>
      <c r="CM13" s="29"/>
    </row>
    <row r="14" spans="2:91" ht="39" customHeight="1">
      <c r="B14" s="1331"/>
      <c r="C14" s="164" t="s">
        <v>60</v>
      </c>
      <c r="D14" s="116">
        <v>31484</v>
      </c>
      <c r="E14" s="116">
        <v>29799.666666666668</v>
      </c>
      <c r="F14" s="217"/>
      <c r="G14" s="118" t="e">
        <f>#REF!</f>
        <v>#REF!</v>
      </c>
      <c r="H14" s="239"/>
      <c r="I14" s="119">
        <v>31851</v>
      </c>
      <c r="J14" s="116"/>
      <c r="K14" s="116">
        <v>13850.666666666666</v>
      </c>
      <c r="L14" s="116">
        <v>6657</v>
      </c>
      <c r="M14" s="116">
        <v>2941</v>
      </c>
      <c r="N14" s="115">
        <v>55.299666666666667</v>
      </c>
      <c r="O14" s="115">
        <v>737</v>
      </c>
      <c r="P14" s="115"/>
      <c r="Q14" s="120">
        <v>9677</v>
      </c>
      <c r="R14" s="121">
        <v>12828</v>
      </c>
      <c r="S14" s="122">
        <v>2337</v>
      </c>
      <c r="T14" s="97">
        <v>80141.666666666657</v>
      </c>
      <c r="U14" s="118">
        <v>-50342</v>
      </c>
      <c r="V14" s="123">
        <v>-1.6893477555677352</v>
      </c>
      <c r="W14" s="118">
        <v>0</v>
      </c>
      <c r="X14" s="124">
        <v>-50342</v>
      </c>
      <c r="Y14" s="125">
        <v>-40665</v>
      </c>
      <c r="Z14" s="119">
        <v>-813300</v>
      </c>
      <c r="AA14" s="126" t="e">
        <f>#REF!</f>
        <v>#REF!</v>
      </c>
      <c r="AB14" s="126" t="e">
        <f>#REF!</f>
        <v>#REF!</v>
      </c>
      <c r="AC14" s="115">
        <v>-271100</v>
      </c>
      <c r="AD14" s="164">
        <v>-203325</v>
      </c>
      <c r="AE14" s="119">
        <v>8044.4444452856251</v>
      </c>
      <c r="AF14" s="115">
        <v>3385</v>
      </c>
      <c r="AG14" s="164">
        <v>1500</v>
      </c>
      <c r="AH14" s="118">
        <v>260460</v>
      </c>
      <c r="AI14" s="118">
        <v>10353</v>
      </c>
      <c r="AJ14" s="127" t="e">
        <f>#REF!</f>
        <v>#REF!</v>
      </c>
      <c r="AK14" s="128" t="e">
        <f>#REF!</f>
        <v>#REF!</v>
      </c>
      <c r="AL14" s="128" t="e">
        <f>#REF!</f>
        <v>#REF!</v>
      </c>
      <c r="AM14" s="126" t="e">
        <f>'総括表（案1)'!AA14</f>
        <v>#REF!</v>
      </c>
      <c r="AN14" s="126" t="e">
        <f>'総括表（案1)'!AB14</f>
        <v>#REF!</v>
      </c>
      <c r="AO14" s="127" t="e">
        <f>'総括表（案1)'!AJ14</f>
        <v>#REF!</v>
      </c>
      <c r="AP14" s="128" t="e">
        <f>'総括表（案1)'!AK14</f>
        <v>#REF!</v>
      </c>
      <c r="AQ14" s="128" t="e">
        <f>'総括表（案1)'!AL14</f>
        <v>#REF!</v>
      </c>
      <c r="AR14" s="126" t="e">
        <f>'総括表（案2)'!AA14</f>
        <v>#REF!</v>
      </c>
      <c r="AS14" s="126" t="e">
        <f>'総括表（案2)'!AB14</f>
        <v>#REF!</v>
      </c>
      <c r="AT14" s="127" t="e">
        <f>'総括表（案2)'!AJ14</f>
        <v>#REF!</v>
      </c>
      <c r="AU14" s="128" t="e">
        <f>'総括表（案2)'!AK14</f>
        <v>#REF!</v>
      </c>
      <c r="AV14" s="128" t="e">
        <f>'総括表（案2)'!AL14</f>
        <v>#REF!</v>
      </c>
      <c r="AW14" s="126" t="e">
        <f>'総括表（案3)'!AA14</f>
        <v>#REF!</v>
      </c>
      <c r="AX14" s="126" t="e">
        <f>'総括表（案3)'!AB14</f>
        <v>#REF!</v>
      </c>
      <c r="AY14" s="127" t="e">
        <f>'総括表（案3)'!AJ14</f>
        <v>#REF!</v>
      </c>
      <c r="AZ14" s="128" t="e">
        <f>'総括表（案3)'!AK14</f>
        <v>#REF!</v>
      </c>
      <c r="BA14" s="128" t="e">
        <f>'総括表（案3)'!AL14</f>
        <v>#REF!</v>
      </c>
      <c r="BB14" s="126" t="e">
        <f>'総括表（案4)'!AA14</f>
        <v>#REF!</v>
      </c>
      <c r="BC14" s="126" t="e">
        <f>'総括表（案4)'!AB14</f>
        <v>#REF!</v>
      </c>
      <c r="BD14" s="127" t="e">
        <f>'総括表（案4)'!AJ14</f>
        <v>#REF!</v>
      </c>
      <c r="BE14" s="128" t="e">
        <f>'総括表（案4)'!AK14</f>
        <v>#REF!</v>
      </c>
      <c r="BF14" s="128" t="e">
        <f>'総括表（案4)'!AL14</f>
        <v>#REF!</v>
      </c>
      <c r="BG14" s="126" t="e">
        <f>'総括表（案5)'!AA14</f>
        <v>#REF!</v>
      </c>
      <c r="BH14" s="126" t="e">
        <f>'総括表（案5)'!AB14</f>
        <v>#REF!</v>
      </c>
      <c r="BI14" s="127" t="e">
        <f>'総括表（案5)'!AJ14</f>
        <v>#REF!</v>
      </c>
      <c r="BJ14" s="128" t="e">
        <f>'総括表（案5)'!AK14</f>
        <v>#REF!</v>
      </c>
      <c r="BK14" s="128" t="e">
        <f>'総括表（案5)'!AL14</f>
        <v>#REF!</v>
      </c>
      <c r="BL14" s="220"/>
      <c r="BN14" s="115">
        <v>31484</v>
      </c>
      <c r="BO14" s="116">
        <v>31754</v>
      </c>
      <c r="BP14" s="116">
        <v>26161</v>
      </c>
      <c r="BQ14" s="116">
        <v>89399</v>
      </c>
      <c r="BR14" s="116">
        <v>29799.666666666668</v>
      </c>
      <c r="BT14" s="115">
        <v>679</v>
      </c>
      <c r="BU14" s="116">
        <v>58</v>
      </c>
      <c r="BV14" s="116">
        <v>737</v>
      </c>
      <c r="BW14" s="29"/>
      <c r="BX14" s="115">
        <v>163186</v>
      </c>
      <c r="BY14" s="116">
        <v>10550</v>
      </c>
      <c r="BZ14" s="116"/>
      <c r="CA14" s="116">
        <v>211343</v>
      </c>
      <c r="CB14" s="110">
        <v>0.77213818295377656</v>
      </c>
      <c r="CC14" s="110"/>
      <c r="CD14" s="129" t="s">
        <v>59</v>
      </c>
      <c r="CE14" s="115">
        <v>200</v>
      </c>
      <c r="CF14" s="115">
        <v>2</v>
      </c>
      <c r="CG14" s="114">
        <v>159.255</v>
      </c>
      <c r="CH14" s="114">
        <v>15925.5</v>
      </c>
      <c r="CI14" s="114"/>
      <c r="CJ14" s="115">
        <v>84.97341513292433</v>
      </c>
      <c r="CK14" s="115">
        <v>-308.84662576687106</v>
      </c>
      <c r="CL14" s="115">
        <v>-249.47852760736188</v>
      </c>
      <c r="CM14" s="29"/>
    </row>
    <row r="15" spans="2:91" ht="39" customHeight="1">
      <c r="B15" s="1331"/>
      <c r="C15" s="314" t="s">
        <v>125</v>
      </c>
      <c r="D15" s="131">
        <v>57061</v>
      </c>
      <c r="E15" s="131">
        <v>55351.666666666664</v>
      </c>
      <c r="F15" s="29">
        <v>381</v>
      </c>
      <c r="G15" s="118" t="e">
        <f>#REF!</f>
        <v>#REF!</v>
      </c>
      <c r="H15" s="240"/>
      <c r="I15" s="133">
        <v>36991</v>
      </c>
      <c r="J15" s="131"/>
      <c r="K15" s="131">
        <v>16568.333333333332</v>
      </c>
      <c r="L15" s="131">
        <v>5919</v>
      </c>
      <c r="M15" s="131">
        <v>2311</v>
      </c>
      <c r="N15" s="130">
        <v>61.789333333333332</v>
      </c>
      <c r="O15" s="130">
        <v>830</v>
      </c>
      <c r="P15" s="130"/>
      <c r="Q15" s="134">
        <v>14876</v>
      </c>
      <c r="R15" s="135">
        <v>13277</v>
      </c>
      <c r="S15" s="136">
        <v>2418</v>
      </c>
      <c r="T15" s="97">
        <v>92360.333333333328</v>
      </c>
      <c r="U15" s="132">
        <v>-36627.666666666664</v>
      </c>
      <c r="V15" s="137">
        <v>-0.65720283735451379</v>
      </c>
      <c r="W15" s="132">
        <v>0</v>
      </c>
      <c r="X15" s="138">
        <v>-36627.666666666664</v>
      </c>
      <c r="Y15" s="139">
        <v>-21751.666666666664</v>
      </c>
      <c r="Z15" s="133">
        <v>-435033.33333333326</v>
      </c>
      <c r="AA15" s="140" t="e">
        <f>#REF!</f>
        <v>#REF!</v>
      </c>
      <c r="AB15" s="140" t="e">
        <f>#REF!</f>
        <v>#REF!</v>
      </c>
      <c r="AC15" s="130">
        <v>-145011.11111111109</v>
      </c>
      <c r="AD15" s="141">
        <v>-108758.33333333331</v>
      </c>
      <c r="AE15" s="133">
        <v>10769.559579663864</v>
      </c>
      <c r="AF15" s="130">
        <v>3968</v>
      </c>
      <c r="AG15" s="141">
        <v>1500</v>
      </c>
      <c r="AH15" s="132">
        <v>305240</v>
      </c>
      <c r="AI15" s="132">
        <v>15262</v>
      </c>
      <c r="AJ15" s="142" t="e">
        <f>#REF!</f>
        <v>#REF!</v>
      </c>
      <c r="AK15" s="143" t="e">
        <f>#REF!</f>
        <v>#REF!</v>
      </c>
      <c r="AL15" s="143" t="e">
        <f>#REF!</f>
        <v>#REF!</v>
      </c>
      <c r="AM15" s="140" t="e">
        <f>'総括表（案1)'!AA15</f>
        <v>#REF!</v>
      </c>
      <c r="AN15" s="140" t="e">
        <f>'総括表（案1)'!AB15</f>
        <v>#REF!</v>
      </c>
      <c r="AO15" s="142" t="e">
        <f>'総括表（案1)'!AJ15</f>
        <v>#REF!</v>
      </c>
      <c r="AP15" s="143" t="e">
        <f>'総括表（案1)'!AK15</f>
        <v>#REF!</v>
      </c>
      <c r="AQ15" s="143" t="e">
        <f>'総括表（案1)'!AL15</f>
        <v>#REF!</v>
      </c>
      <c r="AR15" s="140" t="e">
        <f>'総括表（案2)'!AA15</f>
        <v>#REF!</v>
      </c>
      <c r="AS15" s="140" t="e">
        <f>'総括表（案2)'!AB15</f>
        <v>#REF!</v>
      </c>
      <c r="AT15" s="142" t="e">
        <f>'総括表（案2)'!AJ15</f>
        <v>#REF!</v>
      </c>
      <c r="AU15" s="143" t="e">
        <f>'総括表（案2)'!AK15</f>
        <v>#REF!</v>
      </c>
      <c r="AV15" s="143" t="e">
        <f>'総括表（案2)'!AL15</f>
        <v>#REF!</v>
      </c>
      <c r="AW15" s="140" t="e">
        <f>'総括表（案3)'!AA15</f>
        <v>#REF!</v>
      </c>
      <c r="AX15" s="140" t="e">
        <f>'総括表（案3)'!AB15</f>
        <v>#REF!</v>
      </c>
      <c r="AY15" s="142" t="e">
        <f>'総括表（案3)'!AJ15</f>
        <v>#REF!</v>
      </c>
      <c r="AZ15" s="143" t="e">
        <f>'総括表（案3)'!AK15</f>
        <v>#REF!</v>
      </c>
      <c r="BA15" s="143" t="e">
        <f>'総括表（案3)'!AL15</f>
        <v>#REF!</v>
      </c>
      <c r="BB15" s="140" t="e">
        <f>'総括表（案4)'!AA15</f>
        <v>#REF!</v>
      </c>
      <c r="BC15" s="140" t="e">
        <f>'総括表（案4)'!AB15</f>
        <v>#REF!</v>
      </c>
      <c r="BD15" s="142" t="e">
        <f>'総括表（案4)'!AJ15</f>
        <v>#REF!</v>
      </c>
      <c r="BE15" s="143" t="e">
        <f>'総括表（案4)'!AK15</f>
        <v>#REF!</v>
      </c>
      <c r="BF15" s="143" t="e">
        <f>'総括表（案4)'!AL15</f>
        <v>#REF!</v>
      </c>
      <c r="BG15" s="140" t="e">
        <f>'総括表（案5)'!AA15</f>
        <v>#REF!</v>
      </c>
      <c r="BH15" s="140" t="e">
        <f>'総括表（案5)'!AB15</f>
        <v>#REF!</v>
      </c>
      <c r="BI15" s="142" t="e">
        <f>'総括表（案5)'!AJ15</f>
        <v>#REF!</v>
      </c>
      <c r="BJ15" s="143" t="e">
        <f>'総括表（案5)'!AK15</f>
        <v>#REF!</v>
      </c>
      <c r="BK15" s="143" t="e">
        <f>'総括表（案5)'!AL15</f>
        <v>#REF!</v>
      </c>
      <c r="BL15" s="220"/>
      <c r="BN15" s="130">
        <v>57061</v>
      </c>
      <c r="BO15" s="131">
        <v>57915</v>
      </c>
      <c r="BP15" s="131">
        <v>51079</v>
      </c>
      <c r="BQ15" s="131">
        <v>166055</v>
      </c>
      <c r="BR15" s="131">
        <v>55351.666666666664</v>
      </c>
      <c r="BT15" s="130">
        <v>658</v>
      </c>
      <c r="BU15" s="131">
        <v>172</v>
      </c>
      <c r="BV15" s="131">
        <v>830</v>
      </c>
      <c r="BW15" s="29"/>
      <c r="BX15" s="130">
        <v>319301</v>
      </c>
      <c r="BY15" s="131">
        <v>16557</v>
      </c>
      <c r="BZ15" s="131"/>
      <c r="CA15" s="131">
        <v>361996</v>
      </c>
      <c r="CB15" s="110">
        <v>0.88205670780892609</v>
      </c>
      <c r="CC15" s="110"/>
      <c r="CD15" s="144" t="s">
        <v>59</v>
      </c>
      <c r="CE15" s="130">
        <v>207</v>
      </c>
      <c r="CF15" s="130">
        <v>2</v>
      </c>
      <c r="CG15" s="145">
        <v>178.70048309178745</v>
      </c>
      <c r="CH15" s="145">
        <v>18495.5</v>
      </c>
      <c r="CI15" s="145"/>
      <c r="CJ15" s="130">
        <v>101.64621676891615</v>
      </c>
      <c r="CK15" s="130">
        <v>-224.70961145194272</v>
      </c>
      <c r="CL15" s="130">
        <v>-133.44580777096112</v>
      </c>
      <c r="CM15" s="29"/>
    </row>
    <row r="16" spans="2:91" ht="39" customHeight="1" thickBot="1">
      <c r="B16" s="1332"/>
      <c r="C16" s="146" t="s">
        <v>1</v>
      </c>
      <c r="D16" s="146">
        <v>237212</v>
      </c>
      <c r="E16" s="147">
        <v>227274.66666666663</v>
      </c>
      <c r="F16" s="148">
        <v>381</v>
      </c>
      <c r="G16" s="149" t="e">
        <f>#REF!</f>
        <v>#REF!</v>
      </c>
      <c r="H16" s="241">
        <v>237.59299999999999</v>
      </c>
      <c r="I16" s="150">
        <v>113853</v>
      </c>
      <c r="J16" s="147">
        <v>0</v>
      </c>
      <c r="K16" s="147">
        <v>44596.666666666664</v>
      </c>
      <c r="L16" s="147">
        <v>21162</v>
      </c>
      <c r="M16" s="147">
        <v>10677</v>
      </c>
      <c r="N16" s="146">
        <v>190.28866666666664</v>
      </c>
      <c r="O16" s="146">
        <v>3047</v>
      </c>
      <c r="P16" s="146">
        <v>0</v>
      </c>
      <c r="Q16" s="151">
        <v>38302</v>
      </c>
      <c r="R16" s="152">
        <v>43166</v>
      </c>
      <c r="S16" s="153">
        <v>7863</v>
      </c>
      <c r="T16" s="149">
        <v>279619.66666666663</v>
      </c>
      <c r="U16" s="149">
        <v>-51964</v>
      </c>
      <c r="V16" s="154">
        <v>-0.22825700216847958</v>
      </c>
      <c r="W16" s="149">
        <v>0</v>
      </c>
      <c r="X16" s="155">
        <v>-51964</v>
      </c>
      <c r="Y16" s="156">
        <v>-13662</v>
      </c>
      <c r="Z16" s="150">
        <v>-273240</v>
      </c>
      <c r="AA16" s="157" t="e">
        <f>#REF!</f>
        <v>#REF!</v>
      </c>
      <c r="AB16" s="157" t="e">
        <f>#REF!</f>
        <v>#REF!</v>
      </c>
      <c r="AC16" s="146">
        <v>-91079.999999999913</v>
      </c>
      <c r="AD16" s="158">
        <v>-68309.999999999927</v>
      </c>
      <c r="AE16" s="150">
        <v>27234.901014679752</v>
      </c>
      <c r="AF16" s="146">
        <v>11125</v>
      </c>
      <c r="AG16" s="158">
        <v>6000</v>
      </c>
      <c r="AH16" s="149">
        <v>855958</v>
      </c>
      <c r="AI16" s="149">
        <v>36952.9</v>
      </c>
      <c r="AJ16" s="159" t="e">
        <f>#REF!</f>
        <v>#REF!</v>
      </c>
      <c r="AK16" s="160" t="e">
        <f>#REF!</f>
        <v>#REF!</v>
      </c>
      <c r="AL16" s="160" t="e">
        <f>#REF!</f>
        <v>#REF!</v>
      </c>
      <c r="AM16" s="157" t="e">
        <f>'総括表（案1)'!AA16</f>
        <v>#REF!</v>
      </c>
      <c r="AN16" s="157" t="e">
        <f>'総括表（案1)'!AB16</f>
        <v>#REF!</v>
      </c>
      <c r="AO16" s="159" t="e">
        <f>'総括表（案1)'!AJ16</f>
        <v>#REF!</v>
      </c>
      <c r="AP16" s="160" t="e">
        <f>'総括表（案1)'!AK16</f>
        <v>#REF!</v>
      </c>
      <c r="AQ16" s="160" t="e">
        <f>'総括表（案1)'!AL16</f>
        <v>#REF!</v>
      </c>
      <c r="AR16" s="157" t="e">
        <f>'総括表（案2)'!AA16</f>
        <v>#REF!</v>
      </c>
      <c r="AS16" s="157" t="e">
        <f>'総括表（案2)'!AB16</f>
        <v>#REF!</v>
      </c>
      <c r="AT16" s="159" t="e">
        <f>'総括表（案2)'!AJ16</f>
        <v>#REF!</v>
      </c>
      <c r="AU16" s="160" t="e">
        <f>'総括表（案2)'!AK16</f>
        <v>#REF!</v>
      </c>
      <c r="AV16" s="160" t="e">
        <f>'総括表（案2)'!AL16</f>
        <v>#REF!</v>
      </c>
      <c r="AW16" s="157" t="e">
        <f>'総括表（案3)'!AA16</f>
        <v>#REF!</v>
      </c>
      <c r="AX16" s="157" t="e">
        <f>'総括表（案3)'!AB16</f>
        <v>#REF!</v>
      </c>
      <c r="AY16" s="159" t="e">
        <f>'総括表（案3)'!AJ16</f>
        <v>#REF!</v>
      </c>
      <c r="AZ16" s="160" t="e">
        <f>'総括表（案3)'!AK16</f>
        <v>#REF!</v>
      </c>
      <c r="BA16" s="160" t="e">
        <f>'総括表（案3)'!AL16</f>
        <v>#REF!</v>
      </c>
      <c r="BB16" s="157" t="e">
        <f>'総括表（案4)'!AA16</f>
        <v>#REF!</v>
      </c>
      <c r="BC16" s="157" t="e">
        <f>'総括表（案4)'!AB16</f>
        <v>#REF!</v>
      </c>
      <c r="BD16" s="159" t="e">
        <f>'総括表（案4)'!AJ16</f>
        <v>#REF!</v>
      </c>
      <c r="BE16" s="160" t="e">
        <f>'総括表（案4)'!AK16</f>
        <v>#REF!</v>
      </c>
      <c r="BF16" s="160" t="e">
        <f>'総括表（案4)'!AL16</f>
        <v>#REF!</v>
      </c>
      <c r="BG16" s="157" t="e">
        <f>'総括表（案5)'!AA16</f>
        <v>#REF!</v>
      </c>
      <c r="BH16" s="157" t="e">
        <f>'総括表（案5)'!AB16</f>
        <v>#REF!</v>
      </c>
      <c r="BI16" s="159" t="e">
        <f>'総括表（案5)'!AJ16</f>
        <v>#REF!</v>
      </c>
      <c r="BJ16" s="160" t="e">
        <f>'総括表（案5)'!AK16</f>
        <v>#REF!</v>
      </c>
      <c r="BK16" s="160" t="e">
        <f>'総括表（案5)'!AL16</f>
        <v>#REF!</v>
      </c>
      <c r="BL16" s="220"/>
      <c r="BN16" s="146">
        <v>237212</v>
      </c>
      <c r="BO16" s="147">
        <v>243166</v>
      </c>
      <c r="BP16" s="147">
        <v>201446</v>
      </c>
      <c r="BQ16" s="147">
        <v>681824</v>
      </c>
      <c r="BR16" s="147">
        <v>227274.66666666666</v>
      </c>
      <c r="BT16" s="146">
        <v>2643</v>
      </c>
      <c r="BU16" s="147">
        <v>404</v>
      </c>
      <c r="BV16" s="147">
        <v>3047</v>
      </c>
      <c r="BW16" s="29"/>
      <c r="BX16" s="146"/>
      <c r="BY16" s="147"/>
      <c r="BZ16" s="147"/>
      <c r="CA16" s="147"/>
      <c r="CB16" s="110"/>
      <c r="CC16" s="110"/>
      <c r="CD16" s="161"/>
      <c r="CE16" s="146">
        <v>673</v>
      </c>
      <c r="CF16" s="146">
        <v>8</v>
      </c>
      <c r="CG16" s="162">
        <v>169.17236255572067</v>
      </c>
      <c r="CH16" s="162">
        <v>14231.625</v>
      </c>
      <c r="CI16" s="162"/>
      <c r="CJ16" s="146">
        <v>273.59918200408993</v>
      </c>
      <c r="CK16" s="146">
        <v>-318.79754601226983</v>
      </c>
      <c r="CL16" s="146">
        <v>-169.71942740286289</v>
      </c>
      <c r="CM16" s="29"/>
    </row>
    <row r="17" spans="2:91" ht="39" customHeight="1">
      <c r="B17" s="1333" t="s">
        <v>61</v>
      </c>
      <c r="C17" s="130" t="s">
        <v>62</v>
      </c>
      <c r="D17" s="130">
        <v>150417</v>
      </c>
      <c r="E17" s="131">
        <v>140455.33333333334</v>
      </c>
      <c r="F17" s="29">
        <v>6028</v>
      </c>
      <c r="G17" s="132" t="e">
        <f>#REF!</f>
        <v>#REF!</v>
      </c>
      <c r="H17" s="240"/>
      <c r="I17" s="133">
        <v>36896</v>
      </c>
      <c r="J17" s="131"/>
      <c r="K17" s="131">
        <v>14851.666666666666</v>
      </c>
      <c r="L17" s="131">
        <v>7445</v>
      </c>
      <c r="M17" s="131">
        <v>6335</v>
      </c>
      <c r="N17" s="130">
        <v>65.527666666666661</v>
      </c>
      <c r="O17" s="130">
        <v>1371</v>
      </c>
      <c r="P17"/>
      <c r="Q17" s="134">
        <v>9088</v>
      </c>
      <c r="R17" s="135">
        <v>12828</v>
      </c>
      <c r="S17" s="136">
        <v>2337</v>
      </c>
      <c r="T17" s="97">
        <v>89780.666666666657</v>
      </c>
      <c r="U17" s="132">
        <v>56702.666666666686</v>
      </c>
      <c r="V17" s="137">
        <v>0.38709295710547287</v>
      </c>
      <c r="W17" s="132">
        <v>22681.066666666677</v>
      </c>
      <c r="X17" s="138">
        <v>34021.599999999999</v>
      </c>
      <c r="Y17" s="139">
        <v>43109.599999999999</v>
      </c>
      <c r="Z17" s="133">
        <v>862192</v>
      </c>
      <c r="AA17" s="140" t="e">
        <f>#REF!</f>
        <v>#REF!</v>
      </c>
      <c r="AB17" s="140" t="e">
        <f>#REF!</f>
        <v>#REF!</v>
      </c>
      <c r="AC17" s="130">
        <v>287397.33333333337</v>
      </c>
      <c r="AD17" s="141">
        <v>215548</v>
      </c>
      <c r="AE17" s="133">
        <v>8530.8744728717647</v>
      </c>
      <c r="AF17" s="130">
        <v>3289</v>
      </c>
      <c r="AG17" s="141">
        <v>1500</v>
      </c>
      <c r="AH17" s="132">
        <v>253000</v>
      </c>
      <c r="AI17" s="132">
        <v>10100</v>
      </c>
      <c r="AJ17" s="142" t="e">
        <f>#REF!</f>
        <v>#REF!</v>
      </c>
      <c r="AK17" s="143" t="e">
        <f>#REF!</f>
        <v>#REF!</v>
      </c>
      <c r="AL17" s="143" t="e">
        <f>#REF!</f>
        <v>#REF!</v>
      </c>
      <c r="AM17" s="140" t="e">
        <f>'総括表（案1)'!AA17</f>
        <v>#REF!</v>
      </c>
      <c r="AN17" s="140" t="e">
        <f>'総括表（案1)'!AB17</f>
        <v>#REF!</v>
      </c>
      <c r="AO17" s="142" t="e">
        <f>'総括表（案1)'!AJ17</f>
        <v>#REF!</v>
      </c>
      <c r="AP17" s="143" t="e">
        <f>'総括表（案1)'!AK17</f>
        <v>#REF!</v>
      </c>
      <c r="AQ17" s="143" t="e">
        <f>'総括表（案1)'!AL17</f>
        <v>#REF!</v>
      </c>
      <c r="AR17" s="140" t="e">
        <f>'総括表（案2)'!AA17</f>
        <v>#REF!</v>
      </c>
      <c r="AS17" s="140" t="e">
        <f>'総括表（案2)'!AB17</f>
        <v>#REF!</v>
      </c>
      <c r="AT17" s="142" t="e">
        <f>'総括表（案2)'!AJ17</f>
        <v>#REF!</v>
      </c>
      <c r="AU17" s="143" t="e">
        <f>'総括表（案2)'!AK17</f>
        <v>#REF!</v>
      </c>
      <c r="AV17" s="143" t="e">
        <f>'総括表（案2)'!AL17</f>
        <v>#REF!</v>
      </c>
      <c r="AW17" s="140" t="e">
        <f>'総括表（案3)'!AA17</f>
        <v>#REF!</v>
      </c>
      <c r="AX17" s="140" t="e">
        <f>'総括表（案3)'!AB17</f>
        <v>#REF!</v>
      </c>
      <c r="AY17" s="142" t="e">
        <f>'総括表（案3)'!AJ17</f>
        <v>#REF!</v>
      </c>
      <c r="AZ17" s="143" t="e">
        <f>'総括表（案3)'!AK17</f>
        <v>#REF!</v>
      </c>
      <c r="BA17" s="143" t="e">
        <f>'総括表（案3)'!AL17</f>
        <v>#REF!</v>
      </c>
      <c r="BB17" s="140" t="e">
        <f>'総括表（案4)'!AA17</f>
        <v>#REF!</v>
      </c>
      <c r="BC17" s="140" t="e">
        <f>'総括表（案4)'!AB17</f>
        <v>#REF!</v>
      </c>
      <c r="BD17" s="142" t="e">
        <f>'総括表（案4)'!AJ17</f>
        <v>#REF!</v>
      </c>
      <c r="BE17" s="143" t="e">
        <f>'総括表（案4)'!AK17</f>
        <v>#REF!</v>
      </c>
      <c r="BF17" s="143" t="e">
        <f>'総括表（案4)'!AL17</f>
        <v>#REF!</v>
      </c>
      <c r="BG17" s="140" t="e">
        <f>'総括表（案5)'!AA17</f>
        <v>#REF!</v>
      </c>
      <c r="BH17" s="140" t="e">
        <f>'総括表（案5)'!AB17</f>
        <v>#REF!</v>
      </c>
      <c r="BI17" s="142" t="e">
        <f>'総括表（案5)'!AJ17</f>
        <v>#REF!</v>
      </c>
      <c r="BJ17" s="143" t="e">
        <f>'総括表（案5)'!AK17</f>
        <v>#REF!</v>
      </c>
      <c r="BK17" s="143" t="e">
        <f>'総括表（案5)'!AL17</f>
        <v>#REF!</v>
      </c>
      <c r="BL17" s="220"/>
      <c r="BN17" s="130">
        <v>150417</v>
      </c>
      <c r="BO17" s="131">
        <v>139259</v>
      </c>
      <c r="BP17" s="131">
        <v>131690</v>
      </c>
      <c r="BQ17" s="131">
        <v>421366</v>
      </c>
      <c r="BR17" s="131">
        <v>140455.33333333334</v>
      </c>
      <c r="BT17" s="130">
        <v>1135</v>
      </c>
      <c r="BU17" s="131">
        <v>236</v>
      </c>
      <c r="BV17" s="131">
        <v>1371</v>
      </c>
      <c r="BW17" s="29"/>
      <c r="BX17" s="130">
        <v>173111</v>
      </c>
      <c r="BY17" s="131">
        <v>0</v>
      </c>
      <c r="BZ17" s="131"/>
      <c r="CA17" s="131">
        <v>205358</v>
      </c>
      <c r="CB17" s="110">
        <v>0.84297178585689381</v>
      </c>
      <c r="CC17" s="110"/>
      <c r="CD17" s="144" t="s">
        <v>59</v>
      </c>
      <c r="CE17" s="130">
        <v>200</v>
      </c>
      <c r="CF17" s="130">
        <v>2</v>
      </c>
      <c r="CG17" s="168">
        <v>184.48</v>
      </c>
      <c r="CH17" s="168">
        <v>18448</v>
      </c>
      <c r="CI17" s="168"/>
      <c r="CJ17" s="130">
        <v>91.114519427402854</v>
      </c>
      <c r="CK17" s="130">
        <v>347.86912065439685</v>
      </c>
      <c r="CL17" s="130">
        <v>264.47607361963196</v>
      </c>
      <c r="CM17" s="29"/>
    </row>
    <row r="18" spans="2:91" ht="39" customHeight="1">
      <c r="B18" s="1331"/>
      <c r="C18" s="115" t="s">
        <v>63</v>
      </c>
      <c r="D18" s="115">
        <v>35896</v>
      </c>
      <c r="E18" s="116">
        <v>40303.333333333336</v>
      </c>
      <c r="F18" s="117"/>
      <c r="G18" s="118" t="e">
        <f>#REF!</f>
        <v>#REF!</v>
      </c>
      <c r="H18" s="239"/>
      <c r="I18" s="119">
        <v>20311</v>
      </c>
      <c r="J18" s="116"/>
      <c r="K18" s="116">
        <v>6072.666666666667</v>
      </c>
      <c r="L18" s="116">
        <v>4467</v>
      </c>
      <c r="M18" s="116">
        <v>2281</v>
      </c>
      <c r="N18" s="115">
        <v>33.131666666666675</v>
      </c>
      <c r="O18" s="115">
        <v>958</v>
      </c>
      <c r="P18"/>
      <c r="Q18" s="120">
        <v>8409</v>
      </c>
      <c r="R18" s="121">
        <v>12572</v>
      </c>
      <c r="S18" s="122">
        <v>2290</v>
      </c>
      <c r="T18" s="97">
        <v>56402.666666666672</v>
      </c>
      <c r="U18" s="118">
        <v>-16099.333333333336</v>
      </c>
      <c r="V18" s="123">
        <v>-0.39945413944256064</v>
      </c>
      <c r="W18" s="118">
        <v>0</v>
      </c>
      <c r="X18" s="124">
        <v>-16099.333333333336</v>
      </c>
      <c r="Y18" s="125">
        <v>-7690.3333333333358</v>
      </c>
      <c r="Z18" s="119">
        <v>-153806.66666666672</v>
      </c>
      <c r="AA18" s="126" t="e">
        <f>#REF!</f>
        <v>#REF!</v>
      </c>
      <c r="AB18" s="126" t="e">
        <f>#REF!</f>
        <v>#REF!</v>
      </c>
      <c r="AC18" s="115">
        <v>-51268.888888888905</v>
      </c>
      <c r="AD18" s="164">
        <v>-38451.666666666679</v>
      </c>
      <c r="AE18" s="119">
        <v>5881.2784848245428</v>
      </c>
      <c r="AF18" s="115">
        <v>2179</v>
      </c>
      <c r="AG18" s="164">
        <v>1500</v>
      </c>
      <c r="AH18" s="118">
        <v>167688</v>
      </c>
      <c r="AI18" s="118">
        <v>6269.4</v>
      </c>
      <c r="AJ18" s="127" t="e">
        <f>#REF!</f>
        <v>#REF!</v>
      </c>
      <c r="AK18" s="128" t="e">
        <f>#REF!</f>
        <v>#REF!</v>
      </c>
      <c r="AL18" s="128" t="e">
        <f>#REF!</f>
        <v>#REF!</v>
      </c>
      <c r="AM18" s="126" t="e">
        <f>'総括表（案1)'!AA18</f>
        <v>#REF!</v>
      </c>
      <c r="AN18" s="126" t="e">
        <f>'総括表（案1)'!AB18</f>
        <v>#REF!</v>
      </c>
      <c r="AO18" s="127" t="e">
        <f>'総括表（案1)'!AJ18</f>
        <v>#REF!</v>
      </c>
      <c r="AP18" s="128" t="e">
        <f>'総括表（案1)'!AK18</f>
        <v>#REF!</v>
      </c>
      <c r="AQ18" s="128" t="e">
        <f>'総括表（案1)'!AL18</f>
        <v>#REF!</v>
      </c>
      <c r="AR18" s="126" t="e">
        <f>'総括表（案2)'!AA18</f>
        <v>#REF!</v>
      </c>
      <c r="AS18" s="126" t="e">
        <f>'総括表（案2)'!AB18</f>
        <v>#REF!</v>
      </c>
      <c r="AT18" s="127" t="e">
        <f>'総括表（案2)'!AJ18</f>
        <v>#REF!</v>
      </c>
      <c r="AU18" s="128" t="e">
        <f>'総括表（案2)'!AK18</f>
        <v>#REF!</v>
      </c>
      <c r="AV18" s="128" t="e">
        <f>'総括表（案2)'!AL18</f>
        <v>#REF!</v>
      </c>
      <c r="AW18" s="126" t="e">
        <f>'総括表（案3)'!AA18</f>
        <v>#REF!</v>
      </c>
      <c r="AX18" s="126" t="e">
        <f>'総括表（案3)'!AB18</f>
        <v>#REF!</v>
      </c>
      <c r="AY18" s="127" t="e">
        <f>'総括表（案3)'!AJ18</f>
        <v>#REF!</v>
      </c>
      <c r="AZ18" s="128" t="e">
        <f>'総括表（案3)'!AK18</f>
        <v>#REF!</v>
      </c>
      <c r="BA18" s="128" t="e">
        <f>'総括表（案3)'!AL18</f>
        <v>#REF!</v>
      </c>
      <c r="BB18" s="126" t="e">
        <f>'総括表（案4)'!AA18</f>
        <v>#REF!</v>
      </c>
      <c r="BC18" s="126" t="e">
        <f>'総括表（案4)'!AB18</f>
        <v>#REF!</v>
      </c>
      <c r="BD18" s="127" t="e">
        <f>'総括表（案4)'!AJ18</f>
        <v>#REF!</v>
      </c>
      <c r="BE18" s="128" t="e">
        <f>'総括表（案4)'!AK18</f>
        <v>#REF!</v>
      </c>
      <c r="BF18" s="128" t="e">
        <f>'総括表（案4)'!AL18</f>
        <v>#REF!</v>
      </c>
      <c r="BG18" s="126" t="e">
        <f>'総括表（案5)'!AA18</f>
        <v>#REF!</v>
      </c>
      <c r="BH18" s="126" t="e">
        <f>'総括表（案5)'!AB18</f>
        <v>#REF!</v>
      </c>
      <c r="BI18" s="127" t="e">
        <f>'総括表（案5)'!AJ18</f>
        <v>#REF!</v>
      </c>
      <c r="BJ18" s="128" t="e">
        <f>'総括表（案5)'!AK18</f>
        <v>#REF!</v>
      </c>
      <c r="BK18" s="128" t="e">
        <f>'総括表（案5)'!AL18</f>
        <v>#REF!</v>
      </c>
      <c r="BL18" s="220"/>
      <c r="BN18" s="130">
        <v>35896</v>
      </c>
      <c r="BO18" s="131">
        <v>40603</v>
      </c>
      <c r="BP18" s="131">
        <v>44411</v>
      </c>
      <c r="BQ18" s="131">
        <v>120910</v>
      </c>
      <c r="BR18" s="131">
        <v>40303.333333333336</v>
      </c>
      <c r="BT18" s="130">
        <v>800</v>
      </c>
      <c r="BU18" s="131">
        <v>158</v>
      </c>
      <c r="BV18" s="131">
        <v>958</v>
      </c>
      <c r="BW18" s="29"/>
      <c r="BX18" s="130">
        <v>155367</v>
      </c>
      <c r="BY18" s="131">
        <v>13490</v>
      </c>
      <c r="BZ18" s="131"/>
      <c r="CA18" s="131">
        <v>177194</v>
      </c>
      <c r="CB18" s="110">
        <v>0.87681862817025402</v>
      </c>
      <c r="CC18" s="110"/>
      <c r="CD18" s="144" t="s">
        <v>50</v>
      </c>
      <c r="CE18" s="130">
        <v>196</v>
      </c>
      <c r="CF18" s="130">
        <v>1</v>
      </c>
      <c r="CG18" s="114">
        <v>103.62755102040816</v>
      </c>
      <c r="CH18" s="114">
        <v>20311</v>
      </c>
      <c r="CI18" s="114"/>
      <c r="CJ18" s="130">
        <v>37.255623721881392</v>
      </c>
      <c r="CK18" s="130">
        <v>-98.768916155419234</v>
      </c>
      <c r="CL18" s="130">
        <v>-47.179959100204513</v>
      </c>
      <c r="CM18" s="29"/>
    </row>
    <row r="19" spans="2:91" ht="39" customHeight="1">
      <c r="B19" s="1331"/>
      <c r="C19" s="115" t="s">
        <v>64</v>
      </c>
      <c r="D19" s="115">
        <v>47813</v>
      </c>
      <c r="E19" s="116">
        <v>42154.666666666664</v>
      </c>
      <c r="F19" s="117"/>
      <c r="G19" s="118" t="e">
        <f>#REF!</f>
        <v>#REF!</v>
      </c>
      <c r="H19" s="239"/>
      <c r="I19" s="119">
        <v>12614</v>
      </c>
      <c r="J19" s="116"/>
      <c r="K19" s="116">
        <v>4571.333333333333</v>
      </c>
      <c r="L19" s="116">
        <v>5456</v>
      </c>
      <c r="M19" s="116">
        <v>765</v>
      </c>
      <c r="N19" s="115">
        <v>23.406333333333333</v>
      </c>
      <c r="O19" s="115">
        <v>762</v>
      </c>
      <c r="P19"/>
      <c r="Q19" s="120">
        <v>6969</v>
      </c>
      <c r="R19" s="121">
        <v>13021</v>
      </c>
      <c r="S19" s="122">
        <v>2372</v>
      </c>
      <c r="T19" s="97">
        <v>45768.333333333328</v>
      </c>
      <c r="U19" s="118">
        <v>-3613.6666666666642</v>
      </c>
      <c r="V19" s="123">
        <v>-8.5724000506072817E-2</v>
      </c>
      <c r="W19" s="118">
        <v>0</v>
      </c>
      <c r="X19" s="124">
        <v>-3613.6666666666642</v>
      </c>
      <c r="Y19" s="125">
        <v>3355.3333333333358</v>
      </c>
      <c r="Z19" s="119">
        <v>67106.666666666715</v>
      </c>
      <c r="AA19" s="126" t="e">
        <f>#REF!</f>
        <v>#REF!</v>
      </c>
      <c r="AB19" s="126" t="e">
        <f>#REF!</f>
        <v>#REF!</v>
      </c>
      <c r="AC19" s="115">
        <v>22368.888888888905</v>
      </c>
      <c r="AD19" s="164">
        <v>16776.666666666679</v>
      </c>
      <c r="AE19" s="119">
        <v>5529.7953275161844</v>
      </c>
      <c r="AF19" s="115">
        <v>2015</v>
      </c>
      <c r="AG19" s="164">
        <v>1500</v>
      </c>
      <c r="AH19" s="118">
        <v>155040</v>
      </c>
      <c r="AI19" s="118">
        <v>6190.2</v>
      </c>
      <c r="AJ19" s="127" t="e">
        <f>#REF!</f>
        <v>#REF!</v>
      </c>
      <c r="AK19" s="128" t="e">
        <f>#REF!</f>
        <v>#REF!</v>
      </c>
      <c r="AL19" s="128" t="e">
        <f>#REF!</f>
        <v>#REF!</v>
      </c>
      <c r="AM19" s="126" t="e">
        <f>'総括表（案1)'!AA19</f>
        <v>#REF!</v>
      </c>
      <c r="AN19" s="126" t="e">
        <f>'総括表（案1)'!AB19</f>
        <v>#REF!</v>
      </c>
      <c r="AO19" s="127" t="e">
        <f>'総括表（案1)'!AJ19</f>
        <v>#REF!</v>
      </c>
      <c r="AP19" s="128" t="e">
        <f>'総括表（案1)'!AK19</f>
        <v>#REF!</v>
      </c>
      <c r="AQ19" s="128" t="e">
        <f>'総括表（案1)'!AL19</f>
        <v>#REF!</v>
      </c>
      <c r="AR19" s="126" t="e">
        <f>'総括表（案2)'!AA19</f>
        <v>#REF!</v>
      </c>
      <c r="AS19" s="126" t="e">
        <f>'総括表（案2)'!AB19</f>
        <v>#REF!</v>
      </c>
      <c r="AT19" s="127" t="e">
        <f>'総括表（案2)'!AJ19</f>
        <v>#REF!</v>
      </c>
      <c r="AU19" s="128" t="e">
        <f>'総括表（案2)'!AK19</f>
        <v>#REF!</v>
      </c>
      <c r="AV19" s="128" t="e">
        <f>'総括表（案2)'!AL19</f>
        <v>#REF!</v>
      </c>
      <c r="AW19" s="126" t="e">
        <f>'総括表（案3)'!AA19</f>
        <v>#REF!</v>
      </c>
      <c r="AX19" s="126" t="e">
        <f>'総括表（案3)'!AB19</f>
        <v>#REF!</v>
      </c>
      <c r="AY19" s="127" t="e">
        <f>'総括表（案3)'!AJ19</f>
        <v>#REF!</v>
      </c>
      <c r="AZ19" s="128" t="e">
        <f>'総括表（案3)'!AK19</f>
        <v>#REF!</v>
      </c>
      <c r="BA19" s="128" t="e">
        <f>'総括表（案3)'!AL19</f>
        <v>#REF!</v>
      </c>
      <c r="BB19" s="126" t="e">
        <f>'総括表（案4)'!AA19</f>
        <v>#REF!</v>
      </c>
      <c r="BC19" s="126" t="e">
        <f>'総括表（案4)'!AB19</f>
        <v>#REF!</v>
      </c>
      <c r="BD19" s="127" t="e">
        <f>'総括表（案4)'!AJ19</f>
        <v>#REF!</v>
      </c>
      <c r="BE19" s="128" t="e">
        <f>'総括表（案4)'!AK19</f>
        <v>#REF!</v>
      </c>
      <c r="BF19" s="128" t="e">
        <f>'総括表（案4)'!AL19</f>
        <v>#REF!</v>
      </c>
      <c r="BG19" s="126" t="e">
        <f>'総括表（案5)'!AA19</f>
        <v>#REF!</v>
      </c>
      <c r="BH19" s="126" t="e">
        <f>'総括表（案5)'!AB19</f>
        <v>#REF!</v>
      </c>
      <c r="BI19" s="127" t="e">
        <f>'総括表（案5)'!AJ19</f>
        <v>#REF!</v>
      </c>
      <c r="BJ19" s="128" t="e">
        <f>'総括表（案5)'!AK19</f>
        <v>#REF!</v>
      </c>
      <c r="BK19" s="128" t="e">
        <f>'総括表（案5)'!AL19</f>
        <v>#REF!</v>
      </c>
      <c r="BL19" s="220"/>
      <c r="BN19" s="130">
        <v>47813</v>
      </c>
      <c r="BO19" s="131">
        <v>39937</v>
      </c>
      <c r="BP19" s="131">
        <v>38714</v>
      </c>
      <c r="BQ19" s="131">
        <v>126464</v>
      </c>
      <c r="BR19" s="131">
        <v>42154.666666666664</v>
      </c>
      <c r="BT19" s="130">
        <v>676</v>
      </c>
      <c r="BU19" s="131">
        <v>86</v>
      </c>
      <c r="BV19" s="131">
        <v>762</v>
      </c>
      <c r="BW19" s="29"/>
      <c r="BX19" s="130">
        <v>133050</v>
      </c>
      <c r="BY19" s="131">
        <v>10381</v>
      </c>
      <c r="BZ19" s="131"/>
      <c r="CA19" s="131">
        <v>149214</v>
      </c>
      <c r="CB19" s="110">
        <v>0.8916723631830793</v>
      </c>
      <c r="CC19" s="110"/>
      <c r="CD19" s="169" t="s">
        <v>50</v>
      </c>
      <c r="CE19" s="134">
        <v>203</v>
      </c>
      <c r="CF19" s="169" t="s">
        <v>126</v>
      </c>
      <c r="CG19" s="120">
        <v>62.137931034482762</v>
      </c>
      <c r="CH19" s="170" t="s">
        <v>126</v>
      </c>
      <c r="CI19" s="120" t="s">
        <v>65</v>
      </c>
      <c r="CJ19" s="130">
        <v>28.044989775051121</v>
      </c>
      <c r="CK19" s="130">
        <v>-22.16973415132923</v>
      </c>
      <c r="CL19" s="130">
        <v>20.584867075664636</v>
      </c>
      <c r="CM19" s="29"/>
    </row>
    <row r="20" spans="2:91" ht="39" customHeight="1">
      <c r="B20" s="1331"/>
      <c r="C20" s="171" t="s">
        <v>127</v>
      </c>
      <c r="D20" s="171">
        <v>248549</v>
      </c>
      <c r="E20" s="172">
        <v>241620</v>
      </c>
      <c r="F20" s="173"/>
      <c r="G20" s="174" t="e">
        <f>#REF!</f>
        <v>#REF!</v>
      </c>
      <c r="H20" s="242"/>
      <c r="I20" s="175">
        <v>28812</v>
      </c>
      <c r="J20" s="172"/>
      <c r="K20" s="172">
        <v>10414</v>
      </c>
      <c r="L20" s="172">
        <v>15185</v>
      </c>
      <c r="M20" s="172">
        <v>4793</v>
      </c>
      <c r="N20" s="171">
        <v>59.204000000000001</v>
      </c>
      <c r="O20" s="171">
        <v>2021</v>
      </c>
      <c r="P20"/>
      <c r="Q20" s="176">
        <v>12892</v>
      </c>
      <c r="R20" s="177">
        <v>12828</v>
      </c>
      <c r="S20" s="178">
        <v>2337</v>
      </c>
      <c r="T20" s="97">
        <v>87261</v>
      </c>
      <c r="U20" s="174">
        <v>154359</v>
      </c>
      <c r="V20" s="179">
        <v>0.63885026074000495</v>
      </c>
      <c r="W20" s="174">
        <v>61743.6</v>
      </c>
      <c r="X20" s="180">
        <v>92615.4</v>
      </c>
      <c r="Y20" s="181">
        <v>105507.4</v>
      </c>
      <c r="Z20" s="175">
        <v>2110148</v>
      </c>
      <c r="AA20" s="182" t="e">
        <f>#REF!</f>
        <v>#REF!</v>
      </c>
      <c r="AB20" s="182" t="e">
        <f>#REF!</f>
        <v>#REF!</v>
      </c>
      <c r="AC20" s="171">
        <v>703382.66666666663</v>
      </c>
      <c r="AD20" s="183">
        <v>527537</v>
      </c>
      <c r="AE20" s="175">
        <v>13212.944296372139</v>
      </c>
      <c r="AF20" s="171">
        <v>4672</v>
      </c>
      <c r="AG20" s="183">
        <v>1500</v>
      </c>
      <c r="AH20" s="174">
        <v>359386</v>
      </c>
      <c r="AI20" s="174">
        <v>14496.3</v>
      </c>
      <c r="AJ20" s="184" t="e">
        <f>#REF!</f>
        <v>#REF!</v>
      </c>
      <c r="AK20" s="185" t="e">
        <f>#REF!</f>
        <v>#REF!</v>
      </c>
      <c r="AL20" s="185" t="e">
        <f>#REF!</f>
        <v>#REF!</v>
      </c>
      <c r="AM20" s="182" t="e">
        <f>'総括表（案1)'!AA20</f>
        <v>#REF!</v>
      </c>
      <c r="AN20" s="182" t="e">
        <f>'総括表（案1)'!AB20</f>
        <v>#REF!</v>
      </c>
      <c r="AO20" s="184" t="e">
        <f>'総括表（案1)'!AJ20</f>
        <v>#REF!</v>
      </c>
      <c r="AP20" s="185" t="e">
        <f>'総括表（案1)'!AK20</f>
        <v>#REF!</v>
      </c>
      <c r="AQ20" s="185" t="e">
        <f>'総括表（案1)'!AL20</f>
        <v>#REF!</v>
      </c>
      <c r="AR20" s="182" t="e">
        <f>'総括表（案2)'!AA20</f>
        <v>#REF!</v>
      </c>
      <c r="AS20" s="182" t="e">
        <f>'総括表（案2)'!AB20</f>
        <v>#REF!</v>
      </c>
      <c r="AT20" s="184" t="e">
        <f>'総括表（案2)'!AJ20</f>
        <v>#REF!</v>
      </c>
      <c r="AU20" s="185" t="e">
        <f>'総括表（案2)'!AK20</f>
        <v>#REF!</v>
      </c>
      <c r="AV20" s="185" t="e">
        <f>'総括表（案2)'!AL20</f>
        <v>#REF!</v>
      </c>
      <c r="AW20" s="182" t="e">
        <f>'総括表（案3)'!AA20</f>
        <v>#REF!</v>
      </c>
      <c r="AX20" s="182" t="e">
        <f>'総括表（案3)'!AB20</f>
        <v>#REF!</v>
      </c>
      <c r="AY20" s="184" t="e">
        <f>'総括表（案3)'!AJ20</f>
        <v>#REF!</v>
      </c>
      <c r="AZ20" s="185" t="e">
        <f>'総括表（案3)'!AK20</f>
        <v>#REF!</v>
      </c>
      <c r="BA20" s="185" t="e">
        <f>'総括表（案3)'!AL20</f>
        <v>#REF!</v>
      </c>
      <c r="BB20" s="182" t="e">
        <f>'総括表（案4)'!AA20</f>
        <v>#REF!</v>
      </c>
      <c r="BC20" s="182" t="e">
        <f>'総括表（案4)'!AB20</f>
        <v>#REF!</v>
      </c>
      <c r="BD20" s="184" t="e">
        <f>'総括表（案4)'!AJ20</f>
        <v>#REF!</v>
      </c>
      <c r="BE20" s="185" t="e">
        <f>'総括表（案4)'!AK20</f>
        <v>#REF!</v>
      </c>
      <c r="BF20" s="185" t="e">
        <f>'総括表（案4)'!AL20</f>
        <v>#REF!</v>
      </c>
      <c r="BG20" s="182" t="e">
        <f>'総括表（案5)'!AA20</f>
        <v>#REF!</v>
      </c>
      <c r="BH20" s="182" t="e">
        <f>'総括表（案5)'!AB20</f>
        <v>#REF!</v>
      </c>
      <c r="BI20" s="184" t="e">
        <f>'総括表（案5)'!AJ20</f>
        <v>#REF!</v>
      </c>
      <c r="BJ20" s="185" t="e">
        <f>'総括表（案5)'!AK20</f>
        <v>#REF!</v>
      </c>
      <c r="BK20" s="185" t="e">
        <f>'総括表（案5)'!AL20</f>
        <v>#REF!</v>
      </c>
      <c r="BL20" s="220"/>
      <c r="BN20" s="130">
        <v>248549</v>
      </c>
      <c r="BO20" s="131">
        <v>237777</v>
      </c>
      <c r="BP20" s="131">
        <v>238534</v>
      </c>
      <c r="BQ20" s="131">
        <v>724860</v>
      </c>
      <c r="BR20" s="131">
        <v>241620</v>
      </c>
      <c r="BT20" s="130">
        <v>1697</v>
      </c>
      <c r="BU20" s="131">
        <v>324</v>
      </c>
      <c r="BV20" s="131">
        <v>2021</v>
      </c>
      <c r="BW20" s="29"/>
      <c r="BX20" s="130">
        <v>294448</v>
      </c>
      <c r="BY20" s="131">
        <v>13547</v>
      </c>
      <c r="BZ20" s="131"/>
      <c r="CA20" s="131">
        <v>320354</v>
      </c>
      <c r="CB20" s="110">
        <v>0.91913320888766803</v>
      </c>
      <c r="CC20" s="110"/>
      <c r="CD20" s="144" t="s">
        <v>50</v>
      </c>
      <c r="CE20" s="130">
        <v>200</v>
      </c>
      <c r="CF20" s="130">
        <v>2</v>
      </c>
      <c r="CG20" s="186">
        <v>144.06</v>
      </c>
      <c r="CH20" s="186">
        <v>14406</v>
      </c>
      <c r="CI20" s="186"/>
      <c r="CJ20" s="130">
        <v>63.889570552147241</v>
      </c>
      <c r="CK20" s="130">
        <v>946.98773006134968</v>
      </c>
      <c r="CL20" s="130">
        <v>647.28466257668708</v>
      </c>
      <c r="CM20" s="29"/>
    </row>
    <row r="21" spans="2:91" ht="39" customHeight="1" thickBot="1">
      <c r="B21" s="1331"/>
      <c r="C21" s="146" t="s">
        <v>1</v>
      </c>
      <c r="D21" s="146">
        <v>482675</v>
      </c>
      <c r="E21" s="147">
        <v>464533.33333333337</v>
      </c>
      <c r="F21" s="148">
        <v>6028</v>
      </c>
      <c r="G21" s="315" t="e">
        <f>#REF!</f>
        <v>#REF!</v>
      </c>
      <c r="H21" s="241">
        <v>488.70299999999997</v>
      </c>
      <c r="I21" s="150">
        <v>98633</v>
      </c>
      <c r="J21" s="147">
        <v>0</v>
      </c>
      <c r="K21" s="147">
        <v>35909.666666666664</v>
      </c>
      <c r="L21" s="147">
        <v>32553</v>
      </c>
      <c r="M21" s="147">
        <v>14174</v>
      </c>
      <c r="N21" s="146">
        <v>181.26966666666667</v>
      </c>
      <c r="O21" s="146">
        <v>5112</v>
      </c>
      <c r="P21" s="146">
        <v>0</v>
      </c>
      <c r="Q21" s="151">
        <v>37358</v>
      </c>
      <c r="R21" s="152">
        <v>51249</v>
      </c>
      <c r="S21" s="153">
        <v>9336</v>
      </c>
      <c r="T21" s="149">
        <v>279212.66666666663</v>
      </c>
      <c r="U21" s="149">
        <v>191348.66666666669</v>
      </c>
      <c r="V21" s="154">
        <v>0.40663916287214419</v>
      </c>
      <c r="W21" s="149">
        <v>76539.466666666674</v>
      </c>
      <c r="X21" s="155">
        <v>114809.2</v>
      </c>
      <c r="Y21" s="156">
        <v>152167.20000000001</v>
      </c>
      <c r="Z21" s="150">
        <v>3043344</v>
      </c>
      <c r="AA21" s="157" t="e">
        <f>#REF!</f>
        <v>#REF!</v>
      </c>
      <c r="AB21" s="157" t="e">
        <f>#REF!</f>
        <v>#REF!</v>
      </c>
      <c r="AC21" s="146">
        <v>1014448</v>
      </c>
      <c r="AD21" s="158">
        <v>760836</v>
      </c>
      <c r="AE21" s="150">
        <v>33154.892581584631</v>
      </c>
      <c r="AF21" s="146">
        <v>12155</v>
      </c>
      <c r="AG21" s="158">
        <v>6000</v>
      </c>
      <c r="AH21" s="149">
        <v>935114</v>
      </c>
      <c r="AI21" s="149">
        <v>37055.9</v>
      </c>
      <c r="AJ21" s="159" t="e">
        <f>#REF!</f>
        <v>#REF!</v>
      </c>
      <c r="AK21" s="160" t="e">
        <f>#REF!</f>
        <v>#REF!</v>
      </c>
      <c r="AL21" s="160" t="e">
        <f>#REF!</f>
        <v>#REF!</v>
      </c>
      <c r="AM21" s="157" t="e">
        <f>'総括表（案1)'!AA21</f>
        <v>#REF!</v>
      </c>
      <c r="AN21" s="157" t="e">
        <f>'総括表（案1)'!AB21</f>
        <v>#REF!</v>
      </c>
      <c r="AO21" s="159" t="e">
        <f>'総括表（案1)'!AJ21</f>
        <v>#REF!</v>
      </c>
      <c r="AP21" s="160" t="e">
        <f>'総括表（案1)'!AK21</f>
        <v>#REF!</v>
      </c>
      <c r="AQ21" s="160" t="e">
        <f>'総括表（案1)'!AL21</f>
        <v>#REF!</v>
      </c>
      <c r="AR21" s="157" t="e">
        <f>'総括表（案2)'!AA21</f>
        <v>#REF!</v>
      </c>
      <c r="AS21" s="157" t="e">
        <f>'総括表（案2)'!AB21</f>
        <v>#REF!</v>
      </c>
      <c r="AT21" s="159" t="e">
        <f>'総括表（案2)'!AJ21</f>
        <v>#REF!</v>
      </c>
      <c r="AU21" s="160" t="e">
        <f>'総括表（案2)'!AK21</f>
        <v>#REF!</v>
      </c>
      <c r="AV21" s="160" t="e">
        <f>'総括表（案2)'!AL21</f>
        <v>#REF!</v>
      </c>
      <c r="AW21" s="157" t="e">
        <f>'総括表（案3)'!AA21</f>
        <v>#REF!</v>
      </c>
      <c r="AX21" s="157" t="e">
        <f>'総括表（案3)'!AB21</f>
        <v>#REF!</v>
      </c>
      <c r="AY21" s="159" t="e">
        <f>'総括表（案3)'!AJ21</f>
        <v>#REF!</v>
      </c>
      <c r="AZ21" s="160" t="e">
        <f>'総括表（案3)'!AK21</f>
        <v>#REF!</v>
      </c>
      <c r="BA21" s="160" t="e">
        <f>'総括表（案3)'!AL21</f>
        <v>#REF!</v>
      </c>
      <c r="BB21" s="157" t="e">
        <f>'総括表（案4)'!AA21</f>
        <v>#REF!</v>
      </c>
      <c r="BC21" s="157" t="e">
        <f>'総括表（案4)'!AB21</f>
        <v>#REF!</v>
      </c>
      <c r="BD21" s="159" t="e">
        <f>'総括表（案4)'!AJ21</f>
        <v>#REF!</v>
      </c>
      <c r="BE21" s="160" t="e">
        <f>'総括表（案4)'!AK21</f>
        <v>#REF!</v>
      </c>
      <c r="BF21" s="160" t="e">
        <f>'総括表（案4)'!AL21</f>
        <v>#REF!</v>
      </c>
      <c r="BG21" s="157" t="e">
        <f>'総括表（案5)'!AA21</f>
        <v>#REF!</v>
      </c>
      <c r="BH21" s="157" t="e">
        <f>'総括表（案5)'!AB21</f>
        <v>#REF!</v>
      </c>
      <c r="BI21" s="159" t="e">
        <f>'総括表（案5)'!AJ21</f>
        <v>#REF!</v>
      </c>
      <c r="BJ21" s="160" t="e">
        <f>'総括表（案5)'!AK21</f>
        <v>#REF!</v>
      </c>
      <c r="BK21" s="160" t="e">
        <f>'総括表（案5)'!AL21</f>
        <v>#REF!</v>
      </c>
      <c r="BL21" s="220"/>
      <c r="BN21" s="146">
        <v>482675</v>
      </c>
      <c r="BO21" s="147">
        <v>457576</v>
      </c>
      <c r="BP21" s="147">
        <v>453349</v>
      </c>
      <c r="BQ21" s="147">
        <v>1393600</v>
      </c>
      <c r="BR21" s="147">
        <v>464533.33333333331</v>
      </c>
      <c r="BT21" s="146">
        <v>4308</v>
      </c>
      <c r="BU21" s="147">
        <v>0</v>
      </c>
      <c r="BV21" s="147">
        <v>4308</v>
      </c>
      <c r="BW21" s="29"/>
      <c r="BX21" s="146"/>
      <c r="BY21" s="147"/>
      <c r="BZ21" s="147"/>
      <c r="CA21" s="147"/>
      <c r="CB21" s="110"/>
      <c r="CC21" s="110"/>
      <c r="CD21" s="161"/>
      <c r="CE21" s="146">
        <v>799</v>
      </c>
      <c r="CF21" s="146">
        <v>5</v>
      </c>
      <c r="CG21" s="162">
        <v>123.44555694618273</v>
      </c>
      <c r="CH21" s="162">
        <v>19726.599999999999</v>
      </c>
      <c r="CI21" s="162"/>
      <c r="CJ21" s="146">
        <v>220.30470347648259</v>
      </c>
      <c r="CK21" s="146">
        <v>1173.918200408998</v>
      </c>
      <c r="CL21" s="146">
        <v>885.16564417177915</v>
      </c>
      <c r="CM21" s="29"/>
    </row>
    <row r="22" spans="2:91" ht="39" customHeight="1">
      <c r="B22" s="1333" t="s">
        <v>66</v>
      </c>
      <c r="C22" s="187" t="s">
        <v>67</v>
      </c>
      <c r="D22" s="188">
        <v>130471</v>
      </c>
      <c r="E22" s="189">
        <v>129900.66666666667</v>
      </c>
      <c r="F22" s="190">
        <v>2965</v>
      </c>
      <c r="G22" s="97" t="e">
        <f>#REF!</f>
        <v>#REF!</v>
      </c>
      <c r="H22" s="243"/>
      <c r="I22" s="192">
        <v>43714</v>
      </c>
      <c r="J22" s="189"/>
      <c r="K22" s="99">
        <v>16081.333333333334</v>
      </c>
      <c r="L22" s="189">
        <v>9343</v>
      </c>
      <c r="M22" s="189">
        <v>18650</v>
      </c>
      <c r="N22" s="188">
        <v>87.788333333333341</v>
      </c>
      <c r="O22" s="188">
        <v>928</v>
      </c>
      <c r="P22" s="188"/>
      <c r="Q22" s="193">
        <v>9657</v>
      </c>
      <c r="R22" s="194">
        <v>13213</v>
      </c>
      <c r="S22" s="195">
        <v>2407</v>
      </c>
      <c r="T22" s="97">
        <v>113065.33333333334</v>
      </c>
      <c r="U22" s="191">
        <v>19800.333333333343</v>
      </c>
      <c r="V22" s="196">
        <v>0.14902520590972843</v>
      </c>
      <c r="W22" s="191">
        <v>7920.1333333333378</v>
      </c>
      <c r="X22" s="197">
        <v>11880.2</v>
      </c>
      <c r="Y22" s="198">
        <v>21537.200000000001</v>
      </c>
      <c r="Z22" s="192">
        <v>430744</v>
      </c>
      <c r="AA22" s="199" t="e">
        <f>#REF!</f>
        <v>#REF!</v>
      </c>
      <c r="AB22" s="199" t="e">
        <f>#REF!</f>
        <v>#REF!</v>
      </c>
      <c r="AC22" s="188">
        <v>143581.33333333337</v>
      </c>
      <c r="AD22" s="200">
        <v>107686</v>
      </c>
      <c r="AE22" s="192">
        <v>7089.944072866987</v>
      </c>
      <c r="AF22" s="188">
        <v>2572</v>
      </c>
      <c r="AG22" s="200">
        <v>1500</v>
      </c>
      <c r="AH22" s="191">
        <v>197912</v>
      </c>
      <c r="AI22" s="191">
        <v>9895.6</v>
      </c>
      <c r="AJ22" s="201" t="e">
        <f>#REF!</f>
        <v>#REF!</v>
      </c>
      <c r="AK22" s="202" t="e">
        <f>#REF!</f>
        <v>#REF!</v>
      </c>
      <c r="AL22" s="202" t="e">
        <f>#REF!</f>
        <v>#REF!</v>
      </c>
      <c r="AM22" s="199" t="e">
        <f>'総括表（案1)'!AA22</f>
        <v>#REF!</v>
      </c>
      <c r="AN22" s="199" t="e">
        <f>'総括表（案1)'!AB22</f>
        <v>#REF!</v>
      </c>
      <c r="AO22" s="201" t="e">
        <f>'総括表（案1)'!AJ22</f>
        <v>#REF!</v>
      </c>
      <c r="AP22" s="202" t="e">
        <f>'総括表（案1)'!AK22</f>
        <v>#REF!</v>
      </c>
      <c r="AQ22" s="202" t="e">
        <f>'総括表（案1)'!AL22</f>
        <v>#REF!</v>
      </c>
      <c r="AR22" s="199" t="e">
        <f>'総括表（案2)'!AA22</f>
        <v>#REF!</v>
      </c>
      <c r="AS22" s="199" t="e">
        <f>'総括表（案2)'!AB22</f>
        <v>#REF!</v>
      </c>
      <c r="AT22" s="201" t="e">
        <f>'総括表（案2)'!AJ22</f>
        <v>#REF!</v>
      </c>
      <c r="AU22" s="202" t="e">
        <f>'総括表（案2)'!AK22</f>
        <v>#REF!</v>
      </c>
      <c r="AV22" s="202" t="e">
        <f>'総括表（案2)'!AL22</f>
        <v>#REF!</v>
      </c>
      <c r="AW22" s="199" t="e">
        <f>'総括表（案3)'!AA22</f>
        <v>#REF!</v>
      </c>
      <c r="AX22" s="199" t="e">
        <f>'総括表（案3)'!AB22</f>
        <v>#REF!</v>
      </c>
      <c r="AY22" s="201" t="e">
        <f>'総括表（案3)'!AJ22</f>
        <v>#REF!</v>
      </c>
      <c r="AZ22" s="202" t="e">
        <f>'総括表（案3)'!AK22</f>
        <v>#REF!</v>
      </c>
      <c r="BA22" s="202" t="e">
        <f>'総括表（案3)'!AL22</f>
        <v>#REF!</v>
      </c>
      <c r="BB22" s="199" t="e">
        <f>'総括表（案4)'!AA22</f>
        <v>#REF!</v>
      </c>
      <c r="BC22" s="199" t="e">
        <f>'総括表（案4)'!AB22</f>
        <v>#REF!</v>
      </c>
      <c r="BD22" s="201" t="e">
        <f>'総括表（案4)'!AJ22</f>
        <v>#REF!</v>
      </c>
      <c r="BE22" s="202" t="e">
        <f>'総括表（案4)'!AK22</f>
        <v>#REF!</v>
      </c>
      <c r="BF22" s="202" t="e">
        <f>'総括表（案4)'!AL22</f>
        <v>#REF!</v>
      </c>
      <c r="BG22" s="199" t="e">
        <f>'総括表（案5)'!AA22</f>
        <v>#REF!</v>
      </c>
      <c r="BH22" s="199" t="e">
        <f>'総括表（案5)'!AB22</f>
        <v>#REF!</v>
      </c>
      <c r="BI22" s="201" t="e">
        <f>'総括表（案5)'!AJ22</f>
        <v>#REF!</v>
      </c>
      <c r="BJ22" s="202" t="e">
        <f>'総括表（案5)'!AK22</f>
        <v>#REF!</v>
      </c>
      <c r="BK22" s="202" t="e">
        <f>'総括表（案5)'!AL22</f>
        <v>#REF!</v>
      </c>
      <c r="BL22" s="220"/>
      <c r="BN22" s="77">
        <v>130471</v>
      </c>
      <c r="BO22" s="36">
        <v>131833</v>
      </c>
      <c r="BP22" s="36">
        <v>127398</v>
      </c>
      <c r="BQ22" s="36">
        <v>389702</v>
      </c>
      <c r="BR22" s="36">
        <v>129900.66666666667</v>
      </c>
      <c r="BT22" s="77">
        <v>798</v>
      </c>
      <c r="BU22" s="36">
        <v>130</v>
      </c>
      <c r="BV22" s="36">
        <v>928</v>
      </c>
      <c r="BW22" s="29"/>
      <c r="BX22" s="77">
        <v>187410</v>
      </c>
      <c r="BY22" s="36">
        <v>6835</v>
      </c>
      <c r="BZ22" s="36"/>
      <c r="CA22" s="36">
        <v>209258</v>
      </c>
      <c r="CB22" s="110">
        <v>0.8955930000286727</v>
      </c>
      <c r="CC22" s="110"/>
      <c r="CD22" s="92" t="s">
        <v>59</v>
      </c>
      <c r="CE22" s="77">
        <v>206</v>
      </c>
      <c r="CF22" s="130">
        <v>2</v>
      </c>
      <c r="CG22" s="113">
        <v>212.20388349514562</v>
      </c>
      <c r="CH22" s="113">
        <v>21857</v>
      </c>
      <c r="CI22" s="113"/>
      <c r="CJ22" s="77">
        <v>98.658486707566468</v>
      </c>
      <c r="CK22" s="77">
        <v>121.47443762781192</v>
      </c>
      <c r="CL22" s="77">
        <v>132.13006134969328</v>
      </c>
      <c r="CM22" s="29"/>
    </row>
    <row r="23" spans="2:91" ht="39" customHeight="1">
      <c r="B23" s="1331"/>
      <c r="C23" s="203" t="s">
        <v>68</v>
      </c>
      <c r="D23" s="115">
        <v>47988</v>
      </c>
      <c r="E23" s="116">
        <v>49600</v>
      </c>
      <c r="F23" s="244"/>
      <c r="G23" s="118" t="e">
        <f>#REF!</f>
        <v>#REF!</v>
      </c>
      <c r="H23" s="239"/>
      <c r="I23" s="119">
        <v>26014</v>
      </c>
      <c r="J23" s="116"/>
      <c r="K23" s="99">
        <v>5839.310344827587</v>
      </c>
      <c r="L23" s="116">
        <v>4877.9310344827591</v>
      </c>
      <c r="M23" s="116">
        <v>3633</v>
      </c>
      <c r="N23" s="115">
        <v>40.36424137931035</v>
      </c>
      <c r="O23" s="115">
        <v>939</v>
      </c>
      <c r="P23" s="115"/>
      <c r="Q23" s="120">
        <v>6310</v>
      </c>
      <c r="R23" s="121">
        <v>12828</v>
      </c>
      <c r="S23" s="122">
        <v>2337</v>
      </c>
      <c r="T23" s="97">
        <v>61839.241379310348</v>
      </c>
      <c r="U23" s="118">
        <v>-12239.241379310348</v>
      </c>
      <c r="V23" s="123">
        <v>-0.2467588987764183</v>
      </c>
      <c r="W23" s="118">
        <v>0</v>
      </c>
      <c r="X23" s="124">
        <v>-12239.241379310348</v>
      </c>
      <c r="Y23" s="125">
        <v>-5929.2413793103478</v>
      </c>
      <c r="Z23" s="119">
        <v>-118584.82758620696</v>
      </c>
      <c r="AA23" s="126" t="e">
        <f>#REF!</f>
        <v>#REF!</v>
      </c>
      <c r="AB23" s="126" t="e">
        <f>#REF!</f>
        <v>#REF!</v>
      </c>
      <c r="AC23" s="115">
        <v>-39528.275862068986</v>
      </c>
      <c r="AD23" s="164">
        <v>-29646.206896551739</v>
      </c>
      <c r="AE23" s="119">
        <v>6951.5257258643687</v>
      </c>
      <c r="AF23" s="115">
        <v>2481</v>
      </c>
      <c r="AG23" s="164">
        <v>1500</v>
      </c>
      <c r="AH23" s="118">
        <v>190850</v>
      </c>
      <c r="AI23" s="118">
        <v>7592.2</v>
      </c>
      <c r="AJ23" s="127" t="e">
        <f>#REF!</f>
        <v>#REF!</v>
      </c>
      <c r="AK23" s="128" t="e">
        <f>#REF!</f>
        <v>#REF!</v>
      </c>
      <c r="AL23" s="128" t="e">
        <f>#REF!</f>
        <v>#REF!</v>
      </c>
      <c r="AM23" s="126" t="e">
        <f>'総括表（案1)'!AA23</f>
        <v>#REF!</v>
      </c>
      <c r="AN23" s="126" t="e">
        <f>'総括表（案1)'!AB23</f>
        <v>#REF!</v>
      </c>
      <c r="AO23" s="127" t="e">
        <f>'総括表（案1)'!AJ23</f>
        <v>#REF!</v>
      </c>
      <c r="AP23" s="128" t="e">
        <f>'総括表（案1)'!AK23</f>
        <v>#REF!</v>
      </c>
      <c r="AQ23" s="128" t="e">
        <f>'総括表（案1)'!AL23</f>
        <v>#REF!</v>
      </c>
      <c r="AR23" s="126" t="e">
        <f>'総括表（案2)'!AA23</f>
        <v>#REF!</v>
      </c>
      <c r="AS23" s="126" t="e">
        <f>'総括表（案2)'!AB23</f>
        <v>#REF!</v>
      </c>
      <c r="AT23" s="127" t="e">
        <f>'総括表（案2)'!AJ23</f>
        <v>#REF!</v>
      </c>
      <c r="AU23" s="128" t="e">
        <f>'総括表（案2)'!AK23</f>
        <v>#REF!</v>
      </c>
      <c r="AV23" s="128" t="e">
        <f>'総括表（案2)'!AL23</f>
        <v>#REF!</v>
      </c>
      <c r="AW23" s="126" t="e">
        <f>'総括表（案3)'!AA23</f>
        <v>#REF!</v>
      </c>
      <c r="AX23" s="126" t="e">
        <f>'総括表（案3)'!AB23</f>
        <v>#REF!</v>
      </c>
      <c r="AY23" s="127" t="e">
        <f>'総括表（案3)'!AJ23</f>
        <v>#REF!</v>
      </c>
      <c r="AZ23" s="128" t="e">
        <f>'総括表（案3)'!AK23</f>
        <v>#REF!</v>
      </c>
      <c r="BA23" s="128" t="e">
        <f>'総括表（案3)'!AL23</f>
        <v>#REF!</v>
      </c>
      <c r="BB23" s="126" t="e">
        <f>'総括表（案4)'!AA23</f>
        <v>#REF!</v>
      </c>
      <c r="BC23" s="126" t="e">
        <f>'総括表（案4)'!AB23</f>
        <v>#REF!</v>
      </c>
      <c r="BD23" s="127" t="e">
        <f>'総括表（案4)'!AJ23</f>
        <v>#REF!</v>
      </c>
      <c r="BE23" s="128" t="e">
        <f>'総括表（案4)'!AK23</f>
        <v>#REF!</v>
      </c>
      <c r="BF23" s="128" t="e">
        <f>'総括表（案4)'!AL23</f>
        <v>#REF!</v>
      </c>
      <c r="BG23" s="126" t="e">
        <f>'総括表（案5)'!AA23</f>
        <v>#REF!</v>
      </c>
      <c r="BH23" s="126" t="e">
        <f>'総括表（案5)'!AB23</f>
        <v>#REF!</v>
      </c>
      <c r="BI23" s="127" t="e">
        <f>'総括表（案5)'!AJ23</f>
        <v>#REF!</v>
      </c>
      <c r="BJ23" s="128" t="e">
        <f>'総括表（案5)'!AK23</f>
        <v>#REF!</v>
      </c>
      <c r="BK23" s="128" t="e">
        <f>'総括表（案5)'!AL23</f>
        <v>#REF!</v>
      </c>
      <c r="BL23" s="220"/>
      <c r="BN23" s="130">
        <v>47988</v>
      </c>
      <c r="BO23" s="131">
        <v>46814</v>
      </c>
      <c r="BP23" s="131">
        <v>53998</v>
      </c>
      <c r="BQ23" s="131">
        <v>148800</v>
      </c>
      <c r="BR23" s="131">
        <v>49600</v>
      </c>
      <c r="BT23" s="130">
        <v>939</v>
      </c>
      <c r="BU23" s="131">
        <v>0</v>
      </c>
      <c r="BV23" s="131">
        <v>939</v>
      </c>
      <c r="BW23" s="29"/>
      <c r="BX23" s="130">
        <v>142010</v>
      </c>
      <c r="BY23" s="131">
        <v>6955</v>
      </c>
      <c r="BZ23" s="131"/>
      <c r="CA23" s="131">
        <v>155952</v>
      </c>
      <c r="CB23" s="110">
        <v>0.91060069765055918</v>
      </c>
      <c r="CC23" s="110"/>
      <c r="CD23" s="144" t="s">
        <v>50</v>
      </c>
      <c r="CE23" s="130">
        <v>200</v>
      </c>
      <c r="CF23" s="130">
        <v>3</v>
      </c>
      <c r="CG23" s="114">
        <v>130.07</v>
      </c>
      <c r="CH23" s="114">
        <v>8671.3333333333339</v>
      </c>
      <c r="CI23" s="114" t="s">
        <v>51</v>
      </c>
      <c r="CJ23" s="130">
        <v>35.823989845568015</v>
      </c>
      <c r="CK23" s="130">
        <v>-75.087370425216861</v>
      </c>
      <c r="CL23" s="130">
        <v>-36.375713983499068</v>
      </c>
      <c r="CM23" s="29"/>
    </row>
    <row r="24" spans="2:91" ht="39" customHeight="1">
      <c r="B24" s="1331"/>
      <c r="C24" s="204" t="s">
        <v>128</v>
      </c>
      <c r="D24" s="171">
        <v>55322</v>
      </c>
      <c r="E24" s="172">
        <v>61968</v>
      </c>
      <c r="F24" s="173"/>
      <c r="G24" s="174" t="e">
        <f>#REF!</f>
        <v>#REF!</v>
      </c>
      <c r="H24" s="242"/>
      <c r="I24" s="175">
        <v>18844</v>
      </c>
      <c r="J24" s="172"/>
      <c r="K24" s="99">
        <v>6283.333333333333</v>
      </c>
      <c r="L24" s="172">
        <v>8634</v>
      </c>
      <c r="M24" s="172">
        <v>2971</v>
      </c>
      <c r="N24" s="171">
        <v>36.73233333333333</v>
      </c>
      <c r="O24" s="171">
        <v>941</v>
      </c>
      <c r="P24" s="171"/>
      <c r="Q24" s="176">
        <v>9080</v>
      </c>
      <c r="R24" s="177">
        <v>12828</v>
      </c>
      <c r="S24" s="178">
        <v>2337</v>
      </c>
      <c r="T24" s="97">
        <v>60977.333333333328</v>
      </c>
      <c r="U24" s="174">
        <v>990.66666666667152</v>
      </c>
      <c r="V24" s="179">
        <v>1.5986745847319125E-2</v>
      </c>
      <c r="W24" s="174">
        <v>396.26666666666864</v>
      </c>
      <c r="X24" s="180">
        <v>594.40000000000282</v>
      </c>
      <c r="Y24" s="181">
        <v>9674.4</v>
      </c>
      <c r="Z24" s="175">
        <v>193488</v>
      </c>
      <c r="AA24" s="182" t="e">
        <f>#REF!</f>
        <v>#REF!</v>
      </c>
      <c r="AB24" s="182" t="e">
        <f>#REF!</f>
        <v>#REF!</v>
      </c>
      <c r="AC24" s="171">
        <v>64496</v>
      </c>
      <c r="AD24" s="183">
        <v>48372</v>
      </c>
      <c r="AE24" s="175">
        <v>6451.566792292334</v>
      </c>
      <c r="AF24" s="171">
        <v>2358</v>
      </c>
      <c r="AG24" s="183">
        <v>1500</v>
      </c>
      <c r="AH24" s="174">
        <v>181440</v>
      </c>
      <c r="AI24" s="174">
        <v>7247.1</v>
      </c>
      <c r="AJ24" s="184" t="e">
        <f>#REF!</f>
        <v>#REF!</v>
      </c>
      <c r="AK24" s="185" t="e">
        <f>#REF!</f>
        <v>#REF!</v>
      </c>
      <c r="AL24" s="185" t="e">
        <f>#REF!</f>
        <v>#REF!</v>
      </c>
      <c r="AM24" s="182" t="e">
        <f>'総括表（案1)'!AA24</f>
        <v>#REF!</v>
      </c>
      <c r="AN24" s="182" t="e">
        <f>'総括表（案1)'!AB24</f>
        <v>#REF!</v>
      </c>
      <c r="AO24" s="184" t="e">
        <f>'総括表（案1)'!AJ24</f>
        <v>#REF!</v>
      </c>
      <c r="AP24" s="185" t="e">
        <f>'総括表（案1)'!AK24</f>
        <v>#REF!</v>
      </c>
      <c r="AQ24" s="185" t="e">
        <f>'総括表（案1)'!AL24</f>
        <v>#REF!</v>
      </c>
      <c r="AR24" s="182" t="e">
        <f>'総括表（案2)'!AA24</f>
        <v>#REF!</v>
      </c>
      <c r="AS24" s="182" t="e">
        <f>'総括表（案2)'!AB24</f>
        <v>#REF!</v>
      </c>
      <c r="AT24" s="184" t="e">
        <f>'総括表（案2)'!AJ24</f>
        <v>#REF!</v>
      </c>
      <c r="AU24" s="185" t="e">
        <f>'総括表（案2)'!AK24</f>
        <v>#REF!</v>
      </c>
      <c r="AV24" s="185" t="e">
        <f>'総括表（案2)'!AL24</f>
        <v>#REF!</v>
      </c>
      <c r="AW24" s="182" t="e">
        <f>'総括表（案3)'!AA24</f>
        <v>#REF!</v>
      </c>
      <c r="AX24" s="182" t="e">
        <f>'総括表（案3)'!AB24</f>
        <v>#REF!</v>
      </c>
      <c r="AY24" s="184" t="e">
        <f>'総括表（案3)'!AJ24</f>
        <v>#REF!</v>
      </c>
      <c r="AZ24" s="185" t="e">
        <f>'総括表（案3)'!AK24</f>
        <v>#REF!</v>
      </c>
      <c r="BA24" s="185" t="e">
        <f>'総括表（案3)'!AL24</f>
        <v>#REF!</v>
      </c>
      <c r="BB24" s="182" t="e">
        <f>'総括表（案4)'!AA24</f>
        <v>#REF!</v>
      </c>
      <c r="BC24" s="182" t="e">
        <f>'総括表（案4)'!AB24</f>
        <v>#REF!</v>
      </c>
      <c r="BD24" s="184" t="e">
        <f>'総括表（案4)'!AJ24</f>
        <v>#REF!</v>
      </c>
      <c r="BE24" s="185" t="e">
        <f>'総括表（案4)'!AK24</f>
        <v>#REF!</v>
      </c>
      <c r="BF24" s="185" t="e">
        <f>'総括表（案4)'!AL24</f>
        <v>#REF!</v>
      </c>
      <c r="BG24" s="182" t="e">
        <f>'総括表（案5)'!AA24</f>
        <v>#REF!</v>
      </c>
      <c r="BH24" s="182" t="e">
        <f>'総括表（案5)'!AB24</f>
        <v>#REF!</v>
      </c>
      <c r="BI24" s="184" t="e">
        <f>'総括表（案5)'!AJ24</f>
        <v>#REF!</v>
      </c>
      <c r="BJ24" s="185" t="e">
        <f>'総括表（案5)'!AK24</f>
        <v>#REF!</v>
      </c>
      <c r="BK24" s="185" t="e">
        <f>'総括表（案5)'!AL24</f>
        <v>#REF!</v>
      </c>
      <c r="BL24" s="220"/>
      <c r="BN24" s="130">
        <v>55322</v>
      </c>
      <c r="BO24" s="131">
        <v>62576</v>
      </c>
      <c r="BP24" s="131">
        <v>68006</v>
      </c>
      <c r="BQ24" s="131">
        <v>185904</v>
      </c>
      <c r="BR24" s="131">
        <v>61968</v>
      </c>
      <c r="BT24" s="130">
        <v>941</v>
      </c>
      <c r="BU24" s="131">
        <v>0</v>
      </c>
      <c r="BV24" s="131">
        <v>941</v>
      </c>
      <c r="BW24" s="29"/>
      <c r="BX24" s="130">
        <v>150485</v>
      </c>
      <c r="BY24" s="131">
        <v>10317</v>
      </c>
      <c r="BZ24" s="131"/>
      <c r="CA24" s="131">
        <v>169286</v>
      </c>
      <c r="CB24" s="110">
        <v>0.88893942795033254</v>
      </c>
      <c r="CC24" s="110"/>
      <c r="CD24" s="205" t="s">
        <v>50</v>
      </c>
      <c r="CE24" s="145">
        <v>200</v>
      </c>
      <c r="CF24" s="206">
        <v>2</v>
      </c>
      <c r="CG24" s="207">
        <v>94.22</v>
      </c>
      <c r="CH24" s="207">
        <v>9422</v>
      </c>
      <c r="CI24" s="207"/>
      <c r="CJ24" s="130">
        <v>38.548057259713701</v>
      </c>
      <c r="CK24" s="130">
        <v>6.0777096114519722</v>
      </c>
      <c r="CL24" s="130">
        <v>59.352147239263822</v>
      </c>
      <c r="CM24" s="29"/>
    </row>
    <row r="25" spans="2:91" ht="39" customHeight="1" thickBot="1">
      <c r="B25" s="1332"/>
      <c r="C25" s="208" t="s">
        <v>1</v>
      </c>
      <c r="D25" s="146">
        <v>233781</v>
      </c>
      <c r="E25" s="147">
        <v>241468.66666666669</v>
      </c>
      <c r="F25" s="148">
        <v>2965</v>
      </c>
      <c r="G25" s="315" t="e">
        <f>#REF!</f>
        <v>#REF!</v>
      </c>
      <c r="H25" s="241">
        <v>236.74600000000001</v>
      </c>
      <c r="I25" s="150">
        <v>88572</v>
      </c>
      <c r="J25" s="147">
        <v>0</v>
      </c>
      <c r="K25" s="147">
        <v>28203.977011494255</v>
      </c>
      <c r="L25" s="147">
        <v>22854.931034482761</v>
      </c>
      <c r="M25" s="147">
        <v>25254</v>
      </c>
      <c r="N25" s="146">
        <v>164.884908045977</v>
      </c>
      <c r="O25" s="146">
        <v>2808</v>
      </c>
      <c r="P25" s="146">
        <v>0</v>
      </c>
      <c r="Q25" s="151">
        <v>25047</v>
      </c>
      <c r="R25" s="152">
        <v>38869</v>
      </c>
      <c r="S25" s="153">
        <v>7081</v>
      </c>
      <c r="T25" s="149">
        <v>235881.908045977</v>
      </c>
      <c r="U25" s="149">
        <v>8551.7586206896667</v>
      </c>
      <c r="V25" s="154">
        <v>3.4986009649610454E-2</v>
      </c>
      <c r="W25" s="149">
        <v>3420.7034482758668</v>
      </c>
      <c r="X25" s="155">
        <v>5131.0551724138004</v>
      </c>
      <c r="Y25" s="156">
        <v>30178.055172413799</v>
      </c>
      <c r="Z25" s="150">
        <v>603561.10344827594</v>
      </c>
      <c r="AA25" s="157" t="e">
        <f>#REF!</f>
        <v>#REF!</v>
      </c>
      <c r="AB25" s="157" t="e">
        <f>#REF!</f>
        <v>#REF!</v>
      </c>
      <c r="AC25" s="146">
        <v>201187.03448275867</v>
      </c>
      <c r="AD25" s="158">
        <v>150890.27586206899</v>
      </c>
      <c r="AE25" s="150">
        <v>20493.036591023691</v>
      </c>
      <c r="AF25" s="146">
        <v>7411</v>
      </c>
      <c r="AG25" s="158">
        <v>4500</v>
      </c>
      <c r="AH25" s="149">
        <v>570202</v>
      </c>
      <c r="AI25" s="149">
        <v>24734.9</v>
      </c>
      <c r="AJ25" s="159" t="e">
        <f>#REF!</f>
        <v>#REF!</v>
      </c>
      <c r="AK25" s="160" t="e">
        <f>#REF!</f>
        <v>#REF!</v>
      </c>
      <c r="AL25" s="160" t="e">
        <f>#REF!</f>
        <v>#REF!</v>
      </c>
      <c r="AM25" s="157" t="e">
        <f>'総括表（案1)'!AA25</f>
        <v>#REF!</v>
      </c>
      <c r="AN25" s="157" t="e">
        <f>'総括表（案1)'!AB25</f>
        <v>#REF!</v>
      </c>
      <c r="AO25" s="159" t="e">
        <f>'総括表（案1)'!AJ25</f>
        <v>#REF!</v>
      </c>
      <c r="AP25" s="160" t="e">
        <f>'総括表（案1)'!AK25</f>
        <v>#REF!</v>
      </c>
      <c r="AQ25" s="160" t="e">
        <f>'総括表（案1)'!AL25</f>
        <v>#REF!</v>
      </c>
      <c r="AR25" s="157" t="e">
        <f>'総括表（案2)'!AA25</f>
        <v>#REF!</v>
      </c>
      <c r="AS25" s="157" t="e">
        <f>'総括表（案2)'!AB25</f>
        <v>#REF!</v>
      </c>
      <c r="AT25" s="159" t="e">
        <f>'総括表（案2)'!AJ25</f>
        <v>#REF!</v>
      </c>
      <c r="AU25" s="160" t="e">
        <f>'総括表（案2)'!AK25</f>
        <v>#REF!</v>
      </c>
      <c r="AV25" s="160" t="e">
        <f>'総括表（案2)'!AL25</f>
        <v>#REF!</v>
      </c>
      <c r="AW25" s="157" t="e">
        <f>'総括表（案3)'!AA25</f>
        <v>#REF!</v>
      </c>
      <c r="AX25" s="157" t="e">
        <f>'総括表（案3)'!AB25</f>
        <v>#REF!</v>
      </c>
      <c r="AY25" s="159" t="e">
        <f>'総括表（案3)'!AJ25</f>
        <v>#REF!</v>
      </c>
      <c r="AZ25" s="160" t="e">
        <f>'総括表（案3)'!AK25</f>
        <v>#REF!</v>
      </c>
      <c r="BA25" s="160" t="e">
        <f>'総括表（案3)'!AL25</f>
        <v>#REF!</v>
      </c>
      <c r="BB25" s="157" t="e">
        <f>'総括表（案4)'!AA25</f>
        <v>#REF!</v>
      </c>
      <c r="BC25" s="157" t="e">
        <f>'総括表（案4)'!AB25</f>
        <v>#REF!</v>
      </c>
      <c r="BD25" s="159" t="e">
        <f>'総括表（案4)'!AJ25</f>
        <v>#REF!</v>
      </c>
      <c r="BE25" s="160" t="e">
        <f>'総括表（案4)'!AK25</f>
        <v>#REF!</v>
      </c>
      <c r="BF25" s="160" t="e">
        <f>'総括表（案4)'!AL25</f>
        <v>#REF!</v>
      </c>
      <c r="BG25" s="157" t="e">
        <f>'総括表（案5)'!AA25</f>
        <v>#REF!</v>
      </c>
      <c r="BH25" s="157" t="e">
        <f>'総括表（案5)'!AB25</f>
        <v>#REF!</v>
      </c>
      <c r="BI25" s="159" t="e">
        <f>'総括表（案5)'!AJ25</f>
        <v>#REF!</v>
      </c>
      <c r="BJ25" s="160" t="e">
        <f>'総括表（案5)'!AK25</f>
        <v>#REF!</v>
      </c>
      <c r="BK25" s="160" t="e">
        <f>'総括表（案5)'!AL25</f>
        <v>#REF!</v>
      </c>
      <c r="BL25" s="220"/>
      <c r="BN25" s="146">
        <v>233781</v>
      </c>
      <c r="BO25" s="147">
        <v>241223</v>
      </c>
      <c r="BP25" s="147">
        <v>249402</v>
      </c>
      <c r="BQ25" s="147">
        <v>724406</v>
      </c>
      <c r="BR25" s="147">
        <v>241468.66666666666</v>
      </c>
      <c r="BT25" s="146">
        <v>2678</v>
      </c>
      <c r="BU25" s="146">
        <v>130</v>
      </c>
      <c r="BV25" s="147">
        <v>2808</v>
      </c>
      <c r="BW25" s="29"/>
      <c r="BX25" s="146"/>
      <c r="BY25" s="146"/>
      <c r="BZ25" s="146"/>
      <c r="CA25" s="146"/>
      <c r="CB25" s="29"/>
      <c r="CC25" s="29"/>
      <c r="CD25" s="161"/>
      <c r="CE25" s="146">
        <v>606</v>
      </c>
      <c r="CF25" s="209">
        <v>7</v>
      </c>
      <c r="CG25" s="209">
        <v>146.15841584158414</v>
      </c>
      <c r="CH25" s="209">
        <v>12653.142857142857</v>
      </c>
      <c r="CI25" s="209"/>
      <c r="CJ25" s="146">
        <v>173.0305338128482</v>
      </c>
      <c r="CK25" s="146">
        <v>52.464776814047035</v>
      </c>
      <c r="CL25" s="146">
        <v>155.10649460545804</v>
      </c>
      <c r="CM25" s="29"/>
    </row>
    <row r="26" spans="2:91" ht="39" customHeight="1" thickBot="1">
      <c r="B26" s="1323" t="s">
        <v>162</v>
      </c>
      <c r="C26" s="1324"/>
      <c r="D26" s="61">
        <v>1150987</v>
      </c>
      <c r="E26" s="28">
        <v>1132765.6666666667</v>
      </c>
      <c r="F26" s="62">
        <v>11558</v>
      </c>
      <c r="G26" s="315" t="e">
        <f>#REF!</f>
        <v>#REF!</v>
      </c>
      <c r="H26" s="63">
        <v>1162.5450000000001</v>
      </c>
      <c r="I26" s="64">
        <v>363340</v>
      </c>
      <c r="J26" s="65">
        <v>0</v>
      </c>
      <c r="K26" s="65">
        <v>126503.31034482758</v>
      </c>
      <c r="L26" s="65">
        <v>95549.931034482754</v>
      </c>
      <c r="M26" s="65">
        <v>58939</v>
      </c>
      <c r="N26" s="61">
        <v>644.3322413793104</v>
      </c>
      <c r="O26" s="61">
        <v>13495</v>
      </c>
      <c r="P26" s="61">
        <v>0</v>
      </c>
      <c r="Q26" s="66">
        <v>125579</v>
      </c>
      <c r="R26" s="67">
        <v>160031</v>
      </c>
      <c r="S26" s="68">
        <v>29151</v>
      </c>
      <c r="T26" s="63">
        <v>959093.24137931026</v>
      </c>
      <c r="U26" s="63">
        <v>185230.42528735637</v>
      </c>
      <c r="V26" s="69">
        <v>0.16186891059145828</v>
      </c>
      <c r="W26" s="63">
        <v>74092.17011494255</v>
      </c>
      <c r="X26" s="70">
        <v>111138.25517241382</v>
      </c>
      <c r="Y26" s="71">
        <v>236717.25517241383</v>
      </c>
      <c r="Z26" s="64">
        <v>4734345.1034482764</v>
      </c>
      <c r="AA26" s="72" t="e">
        <f>#REF!</f>
        <v>#REF!</v>
      </c>
      <c r="AB26" s="72" t="e">
        <f>#REF!</f>
        <v>#REF!</v>
      </c>
      <c r="AC26" s="61">
        <v>1578115.034482759</v>
      </c>
      <c r="AD26" s="73">
        <v>1183586.2758620691</v>
      </c>
      <c r="AE26" s="64">
        <v>99660.634569205969</v>
      </c>
      <c r="AF26" s="61">
        <v>37700</v>
      </c>
      <c r="AG26" s="73">
        <v>21000</v>
      </c>
      <c r="AH26" s="63">
        <v>2900524</v>
      </c>
      <c r="AI26" s="63">
        <v>124910.1</v>
      </c>
      <c r="AJ26" s="74" t="e">
        <f>#REF!</f>
        <v>#REF!</v>
      </c>
      <c r="AK26" s="75" t="e">
        <f>#REF!</f>
        <v>#REF!</v>
      </c>
      <c r="AL26" s="75" t="e">
        <f>#REF!</f>
        <v>#REF!</v>
      </c>
      <c r="AM26" s="72" t="e">
        <f>'総括表（案1)'!AA26</f>
        <v>#REF!</v>
      </c>
      <c r="AN26" s="72" t="e">
        <f>'総括表（案1)'!AB26</f>
        <v>#REF!</v>
      </c>
      <c r="AO26" s="74" t="e">
        <f>'総括表（案1)'!AJ26</f>
        <v>#REF!</v>
      </c>
      <c r="AP26" s="75" t="e">
        <f>'総括表（案1)'!AK26</f>
        <v>#REF!</v>
      </c>
      <c r="AQ26" s="75" t="e">
        <f>'総括表（案1)'!AL26</f>
        <v>#REF!</v>
      </c>
      <c r="AR26" s="72" t="e">
        <f>'総括表（案2)'!AA26</f>
        <v>#REF!</v>
      </c>
      <c r="AS26" s="72" t="e">
        <f>'総括表（案2)'!AB26</f>
        <v>#REF!</v>
      </c>
      <c r="AT26" s="74" t="e">
        <f>'総括表（案2)'!AJ26</f>
        <v>#REF!</v>
      </c>
      <c r="AU26" s="75" t="e">
        <f>'総括表（案2)'!AK26</f>
        <v>#REF!</v>
      </c>
      <c r="AV26" s="75" t="e">
        <f>'総括表（案2)'!AL26</f>
        <v>#REF!</v>
      </c>
      <c r="AW26" s="72" t="e">
        <f>'総括表（案3)'!AA26</f>
        <v>#REF!</v>
      </c>
      <c r="AX26" s="72" t="e">
        <f>'総括表（案3)'!AB26</f>
        <v>#REF!</v>
      </c>
      <c r="AY26" s="74" t="e">
        <f>'総括表（案3)'!AJ26</f>
        <v>#REF!</v>
      </c>
      <c r="AZ26" s="75" t="e">
        <f>'総括表（案3)'!AK26</f>
        <v>#REF!</v>
      </c>
      <c r="BA26" s="75" t="e">
        <f>'総括表（案3)'!AL26</f>
        <v>#REF!</v>
      </c>
      <c r="BB26" s="72" t="e">
        <f>'総括表（案4)'!AA26</f>
        <v>#REF!</v>
      </c>
      <c r="BC26" s="72" t="e">
        <f>'総括表（案4)'!AB26</f>
        <v>#REF!</v>
      </c>
      <c r="BD26" s="74" t="e">
        <f>'総括表（案4)'!AJ26</f>
        <v>#REF!</v>
      </c>
      <c r="BE26" s="75" t="e">
        <f>'総括表（案4)'!AK26</f>
        <v>#REF!</v>
      </c>
      <c r="BF26" s="75" t="e">
        <f>'総括表（案4)'!AL26</f>
        <v>#REF!</v>
      </c>
      <c r="BG26" s="72" t="e">
        <f>'総括表（案5)'!AA26</f>
        <v>#REF!</v>
      </c>
      <c r="BH26" s="72" t="e">
        <f>'総括表（案5)'!AB26</f>
        <v>#REF!</v>
      </c>
      <c r="BI26" s="74" t="e">
        <f>'総括表（案5)'!AJ26</f>
        <v>#REF!</v>
      </c>
      <c r="BJ26" s="75" t="e">
        <f>'総括表（案5)'!AK26</f>
        <v>#REF!</v>
      </c>
      <c r="BK26" s="75" t="e">
        <f>'総括表（案5)'!AL26</f>
        <v>#REF!</v>
      </c>
      <c r="BL26" s="220"/>
      <c r="BN26" s="61">
        <v>1150987</v>
      </c>
      <c r="BO26" s="28">
        <v>1151280</v>
      </c>
      <c r="BP26" s="28">
        <v>1096030</v>
      </c>
      <c r="BQ26" s="28">
        <v>3398297</v>
      </c>
      <c r="BR26" s="28">
        <v>1132765.6666666667</v>
      </c>
      <c r="BT26" s="61">
        <v>11688</v>
      </c>
      <c r="BU26" s="61">
        <v>903</v>
      </c>
      <c r="BV26" s="28">
        <v>301</v>
      </c>
      <c r="BW26" s="29"/>
      <c r="BX26" s="61">
        <v>0</v>
      </c>
      <c r="BY26" s="61"/>
      <c r="BZ26" s="61">
        <v>0</v>
      </c>
      <c r="CA26" s="61"/>
      <c r="CB26" s="29"/>
      <c r="CC26" s="29"/>
      <c r="CD26" s="6"/>
      <c r="CE26" s="61">
        <v>2495</v>
      </c>
      <c r="CF26" s="61">
        <v>28</v>
      </c>
      <c r="CG26" s="76">
        <v>588.13364949216862</v>
      </c>
      <c r="CH26" s="76"/>
      <c r="CI26" s="76"/>
      <c r="CJ26" s="61">
        <v>776.09392849587471</v>
      </c>
      <c r="CK26" s="61">
        <v>1136.3829772230451</v>
      </c>
      <c r="CL26" s="61">
        <v>1125.5940201678302</v>
      </c>
      <c r="CM26" s="29"/>
    </row>
    <row r="27" spans="2:91" ht="39" customHeight="1" thickBot="1">
      <c r="B27" s="1323" t="s">
        <v>163</v>
      </c>
      <c r="C27" s="1324"/>
      <c r="D27" s="61">
        <v>1150987</v>
      </c>
      <c r="E27" s="28">
        <v>1132765.6666666667</v>
      </c>
      <c r="F27" s="62">
        <v>11558</v>
      </c>
      <c r="G27" s="63"/>
      <c r="H27" s="63">
        <v>1162.5450000000001</v>
      </c>
      <c r="I27" s="64">
        <v>363340</v>
      </c>
      <c r="J27" s="65">
        <v>0</v>
      </c>
      <c r="K27" s="65">
        <v>126503.31034482758</v>
      </c>
      <c r="L27" s="65">
        <v>95549.931034482754</v>
      </c>
      <c r="M27" s="65">
        <v>58939</v>
      </c>
      <c r="N27" s="61">
        <v>644.3322413793104</v>
      </c>
      <c r="O27" s="61">
        <v>13495</v>
      </c>
      <c r="P27" s="61">
        <v>0</v>
      </c>
      <c r="Q27" s="66">
        <v>125579</v>
      </c>
      <c r="R27" s="67">
        <v>160031</v>
      </c>
      <c r="S27" s="68">
        <v>29151</v>
      </c>
      <c r="T27" s="63">
        <v>959093.24137931026</v>
      </c>
      <c r="U27" s="63">
        <v>185230.42528735637</v>
      </c>
      <c r="V27" s="69">
        <v>0.16186891059145828</v>
      </c>
      <c r="W27" s="63">
        <v>74092.17011494255</v>
      </c>
      <c r="X27" s="70">
        <v>111138.25517241382</v>
      </c>
      <c r="Y27" s="71">
        <v>236717.25517241383</v>
      </c>
      <c r="Z27" s="64">
        <v>4734345.1034482764</v>
      </c>
      <c r="AA27" s="72" t="e">
        <f>#REF!</f>
        <v>#REF!</v>
      </c>
      <c r="AB27" s="72" t="e">
        <f>#REF!</f>
        <v>#REF!</v>
      </c>
      <c r="AC27" s="61">
        <v>1578115.034482759</v>
      </c>
      <c r="AD27" s="73">
        <v>1183586.2758620691</v>
      </c>
      <c r="AE27" s="64">
        <v>99660.634569205969</v>
      </c>
      <c r="AF27" s="61">
        <v>37700</v>
      </c>
      <c r="AG27" s="73">
        <v>21000</v>
      </c>
      <c r="AH27" s="63">
        <v>2900524</v>
      </c>
      <c r="AI27" s="63">
        <v>124910.1</v>
      </c>
      <c r="AJ27" s="74" t="e">
        <f>#REF!</f>
        <v>#REF!</v>
      </c>
      <c r="AK27" s="75" t="e">
        <f>#REF!</f>
        <v>#REF!</v>
      </c>
      <c r="AL27" s="75" t="e">
        <f>#REF!</f>
        <v>#REF!</v>
      </c>
      <c r="AM27" s="72" t="e">
        <f>'総括表（案1)'!AA27</f>
        <v>#REF!</v>
      </c>
      <c r="AN27" s="72" t="e">
        <f>'総括表（案1)'!AB27</f>
        <v>#REF!</v>
      </c>
      <c r="AO27" s="74" t="e">
        <f>'総括表（案1)'!AJ27</f>
        <v>#REF!</v>
      </c>
      <c r="AP27" s="75" t="e">
        <f>'総括表（案1)'!AK27</f>
        <v>#REF!</v>
      </c>
      <c r="AQ27" s="75" t="e">
        <f>'総括表（案1)'!AL27</f>
        <v>#REF!</v>
      </c>
      <c r="AR27" s="72" t="e">
        <f>'総括表（案2)'!AA27</f>
        <v>#REF!</v>
      </c>
      <c r="AS27" s="72" t="e">
        <f>'総括表（案2)'!AB27</f>
        <v>#REF!</v>
      </c>
      <c r="AT27" s="74" t="e">
        <f>'総括表（案2)'!AJ27</f>
        <v>#REF!</v>
      </c>
      <c r="AU27" s="75" t="e">
        <f>'総括表（案2)'!AK27</f>
        <v>#REF!</v>
      </c>
      <c r="AV27" s="75" t="e">
        <f>'総括表（案2)'!AL27</f>
        <v>#REF!</v>
      </c>
      <c r="AW27" s="72" t="e">
        <f>'総括表（案3)'!AA27</f>
        <v>#REF!</v>
      </c>
      <c r="AX27" s="72" t="e">
        <f>'総括表（案3)'!AB27</f>
        <v>#REF!</v>
      </c>
      <c r="AY27" s="74" t="e">
        <f>'総括表（案3)'!AJ27</f>
        <v>#REF!</v>
      </c>
      <c r="AZ27" s="75" t="e">
        <f>'総括表（案3)'!AK27</f>
        <v>#REF!</v>
      </c>
      <c r="BA27" s="75" t="e">
        <f>'総括表（案3)'!AL27</f>
        <v>#REF!</v>
      </c>
      <c r="BB27" s="72" t="e">
        <f>'総括表（案4)'!AA27</f>
        <v>#REF!</v>
      </c>
      <c r="BC27" s="72" t="e">
        <f>'総括表（案4)'!AB27</f>
        <v>#REF!</v>
      </c>
      <c r="BD27" s="74" t="e">
        <f>'総括表（案4)'!AJ27</f>
        <v>#REF!</v>
      </c>
      <c r="BE27" s="75" t="e">
        <f>'総括表（案4)'!AK27</f>
        <v>#REF!</v>
      </c>
      <c r="BF27" s="75" t="e">
        <f>'総括表（案4)'!AL27</f>
        <v>#REF!</v>
      </c>
      <c r="BG27" s="72" t="e">
        <f>'総括表（案5)'!AA27</f>
        <v>#REF!</v>
      </c>
      <c r="BH27" s="72" t="e">
        <f>'総括表（案5)'!AB27</f>
        <v>#REF!</v>
      </c>
      <c r="BI27" s="74" t="e">
        <f>'総括表（案5)'!AJ27</f>
        <v>#REF!</v>
      </c>
      <c r="BJ27" s="75" t="e">
        <f>'総括表（案5)'!AK27</f>
        <v>#REF!</v>
      </c>
      <c r="BK27" s="75" t="e">
        <f>'総括表（案5)'!AL27</f>
        <v>#REF!</v>
      </c>
      <c r="BL27" s="220"/>
      <c r="BN27" s="61">
        <v>1150987</v>
      </c>
      <c r="BO27" s="28">
        <v>1151280</v>
      </c>
      <c r="BP27" s="28">
        <v>1096030</v>
      </c>
      <c r="BQ27" s="28">
        <v>3398297</v>
      </c>
      <c r="BR27" s="28">
        <v>1132765.6666666667</v>
      </c>
      <c r="BT27" s="61">
        <v>11688</v>
      </c>
      <c r="BU27" s="61">
        <v>903</v>
      </c>
      <c r="BV27" s="28">
        <v>301</v>
      </c>
      <c r="BW27" s="29"/>
      <c r="BX27" s="61">
        <v>0</v>
      </c>
      <c r="BY27" s="61"/>
      <c r="BZ27" s="61">
        <v>0</v>
      </c>
      <c r="CA27" s="61"/>
      <c r="CB27" s="29"/>
      <c r="CC27" s="29"/>
      <c r="CD27" s="6"/>
      <c r="CE27" s="61">
        <v>2495</v>
      </c>
      <c r="CF27" s="61">
        <v>28</v>
      </c>
      <c r="CG27" s="76">
        <v>588.13364949216862</v>
      </c>
      <c r="CH27" s="76"/>
      <c r="CI27" s="76"/>
      <c r="CJ27" s="61">
        <v>776.09392849587471</v>
      </c>
      <c r="CK27" s="61">
        <v>1136.3829772230451</v>
      </c>
      <c r="CL27" s="61">
        <v>1125.5940201678302</v>
      </c>
      <c r="CM27" s="29"/>
    </row>
    <row r="28" spans="2:91" ht="18.75" customHeight="1">
      <c r="B28" s="210"/>
      <c r="C28" s="29"/>
      <c r="D28" s="29"/>
      <c r="E28" s="29"/>
      <c r="F28" s="29"/>
      <c r="G28" s="29"/>
      <c r="H28" s="29"/>
      <c r="I28" s="29"/>
      <c r="J28" s="29"/>
      <c r="K28" s="29"/>
      <c r="L28" s="29"/>
      <c r="M28" s="29"/>
      <c r="N28" s="29"/>
      <c r="O28" s="29"/>
      <c r="P28" s="29"/>
      <c r="Q28" s="29"/>
      <c r="T28" s="29"/>
      <c r="U28" s="29"/>
      <c r="V28" s="110"/>
      <c r="W28" s="29"/>
      <c r="X28" s="211"/>
      <c r="Y28" s="211"/>
      <c r="Z28" s="29"/>
      <c r="AA28" s="29"/>
      <c r="AB28" s="29"/>
      <c r="AC28" s="29"/>
      <c r="AD28" s="29"/>
      <c r="AE28" s="29"/>
      <c r="AF28" s="29"/>
      <c r="AG28" s="29"/>
      <c r="AH28" s="29"/>
      <c r="AI28" s="29"/>
      <c r="AJ28" s="29" t="s">
        <v>147</v>
      </c>
      <c r="AK28" s="29">
        <f>COUNTIF(AK47:AK60,"○")</f>
        <v>0</v>
      </c>
      <c r="AL28" s="29">
        <f>COUNTIF(AL47:AL60,"○")</f>
        <v>0</v>
      </c>
      <c r="AM28" s="29"/>
      <c r="AN28" s="29"/>
      <c r="AO28" s="29"/>
      <c r="AP28" s="29">
        <f>COUNTIF(AM47:AM60,"○")</f>
        <v>0</v>
      </c>
      <c r="AQ28" s="29">
        <f>COUNTIF(AN47:AN60,"○")</f>
        <v>0</v>
      </c>
      <c r="AR28" s="29"/>
      <c r="AS28" s="29"/>
      <c r="AT28" s="29"/>
      <c r="AU28" s="29">
        <f>COUNTIF(AO47:AO60,"○")</f>
        <v>0</v>
      </c>
      <c r="AV28" s="29">
        <f>COUNTIF(AP47:AP60,"○")</f>
        <v>0</v>
      </c>
      <c r="AW28" s="29"/>
      <c r="AX28" s="29"/>
      <c r="AY28" s="29"/>
      <c r="AZ28" s="29">
        <f>COUNTIF(AQ47:AQ60,"○")</f>
        <v>0</v>
      </c>
      <c r="BA28" s="29">
        <f>COUNTIF(AR47:AR60,"○")</f>
        <v>0</v>
      </c>
      <c r="BB28" s="29"/>
      <c r="BC28" s="29"/>
      <c r="BD28" s="29"/>
      <c r="BE28" s="29">
        <f>COUNTIF(AS47:AS60,"○")</f>
        <v>0</v>
      </c>
      <c r="BF28" s="29">
        <f>COUNTIF(AT47:AT60,"○")</f>
        <v>0</v>
      </c>
      <c r="BG28" s="29"/>
      <c r="BH28" s="29"/>
      <c r="BI28" s="29"/>
      <c r="BJ28" s="29">
        <f>COUNTIF(AU47:AU60,"○")</f>
        <v>0</v>
      </c>
      <c r="BK28" s="29">
        <f>COUNTIF(AV47:AV60,"○")</f>
        <v>0</v>
      </c>
      <c r="BL28" s="29"/>
      <c r="BN28" s="29"/>
      <c r="BO28" s="29"/>
      <c r="BP28" s="29"/>
      <c r="BQ28" s="29"/>
      <c r="BR28" s="29"/>
      <c r="BT28" s="29"/>
      <c r="BU28" s="29"/>
      <c r="BV28" s="29"/>
      <c r="BW28" s="29"/>
      <c r="BX28" s="29"/>
      <c r="BY28" s="29"/>
      <c r="BZ28" s="29"/>
      <c r="CA28" s="29"/>
      <c r="CB28" s="29"/>
      <c r="CC28" s="29"/>
      <c r="CE28" s="29"/>
      <c r="CF28" s="29"/>
      <c r="CG28" s="29"/>
      <c r="CH28" s="29"/>
      <c r="CI28" s="29"/>
      <c r="CJ28" s="29"/>
      <c r="CK28" s="29"/>
      <c r="CL28" s="29"/>
      <c r="CM28" s="29"/>
    </row>
    <row r="29" spans="2:91" ht="14.25" hidden="1" customHeight="1">
      <c r="B29" s="212" t="s">
        <v>129</v>
      </c>
      <c r="C29" s="29" t="s">
        <v>92</v>
      </c>
      <c r="E29" s="29"/>
      <c r="F29" s="29"/>
      <c r="G29" s="29"/>
      <c r="H29" s="29"/>
      <c r="I29" s="29"/>
      <c r="J29" s="29"/>
      <c r="K29" s="29"/>
      <c r="L29" s="29"/>
      <c r="M29" s="29"/>
      <c r="N29" s="29"/>
      <c r="O29" s="29"/>
      <c r="P29" s="29"/>
      <c r="Q29" s="29"/>
      <c r="T29" s="29"/>
      <c r="U29" s="29"/>
      <c r="V29" s="110"/>
      <c r="W29" s="29"/>
      <c r="X29" s="211"/>
      <c r="Y29" s="211"/>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N29" s="29"/>
      <c r="BO29" s="29"/>
      <c r="BP29" s="29"/>
      <c r="BQ29" s="29"/>
      <c r="BR29" s="29"/>
      <c r="BT29" s="29"/>
      <c r="BU29" s="29"/>
      <c r="BV29" s="29"/>
      <c r="BW29" s="29"/>
      <c r="BX29" s="29"/>
      <c r="BY29" s="29"/>
      <c r="BZ29" s="29"/>
      <c r="CA29" s="29"/>
      <c r="CB29" s="29"/>
      <c r="CC29" s="29"/>
      <c r="CD29" s="2" t="s">
        <v>69</v>
      </c>
      <c r="CE29" s="29">
        <v>160034</v>
      </c>
      <c r="CF29" s="29"/>
      <c r="CG29" s="29">
        <v>160034</v>
      </c>
      <c r="CH29" s="29"/>
      <c r="CI29" s="29"/>
      <c r="CJ29" s="29">
        <v>160034</v>
      </c>
      <c r="CK29" s="29">
        <v>160034</v>
      </c>
      <c r="CL29" s="29">
        <v>160034</v>
      </c>
      <c r="CM29" s="29"/>
    </row>
    <row r="30" spans="2:91" ht="14.25" hidden="1" customHeight="1">
      <c r="B30" s="212" t="s">
        <v>130</v>
      </c>
      <c r="C30" s="29" t="s">
        <v>93</v>
      </c>
      <c r="E30" s="29"/>
      <c r="F30" s="29"/>
      <c r="G30" s="29"/>
      <c r="H30" s="29"/>
      <c r="I30" s="29"/>
      <c r="J30" s="29"/>
      <c r="K30" s="29"/>
      <c r="L30" s="29"/>
      <c r="M30" s="29"/>
      <c r="N30" s="29"/>
      <c r="O30" s="29"/>
      <c r="P30" s="29"/>
      <c r="Q30" s="29"/>
      <c r="T30" s="29"/>
      <c r="U30" s="29"/>
      <c r="V30" s="110"/>
      <c r="W30" s="29"/>
      <c r="X30" s="211"/>
      <c r="Y30" s="211"/>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N30" s="29"/>
      <c r="BO30" s="29"/>
      <c r="BP30" s="29"/>
      <c r="BQ30" s="29"/>
      <c r="BR30" s="29"/>
      <c r="BT30" s="29"/>
      <c r="BU30" s="29"/>
      <c r="BV30" s="29"/>
      <c r="BW30" s="29"/>
      <c r="BX30" s="29"/>
      <c r="BY30" s="29"/>
      <c r="BZ30" s="29"/>
      <c r="CA30" s="29"/>
      <c r="CB30" s="29"/>
      <c r="CC30" s="29"/>
      <c r="CE30" s="29"/>
      <c r="CF30" s="29"/>
      <c r="CG30" s="29"/>
      <c r="CH30" s="29"/>
      <c r="CI30" s="29"/>
      <c r="CJ30" s="29"/>
      <c r="CK30" s="29"/>
      <c r="CL30" s="29"/>
      <c r="CM30" s="29"/>
    </row>
    <row r="31" spans="2:91" ht="14.25" hidden="1" customHeight="1">
      <c r="B31" s="212" t="s">
        <v>131</v>
      </c>
      <c r="C31" s="29" t="s">
        <v>94</v>
      </c>
      <c r="E31" s="29"/>
      <c r="F31" s="29"/>
      <c r="G31" s="29"/>
      <c r="H31" s="29"/>
      <c r="I31" s="29"/>
      <c r="J31" s="29"/>
      <c r="K31" s="29"/>
      <c r="L31" s="29"/>
      <c r="M31" s="29"/>
      <c r="N31" s="29"/>
      <c r="O31" s="29"/>
      <c r="P31" s="29"/>
      <c r="Q31" s="29"/>
      <c r="T31" s="29"/>
      <c r="U31" s="29"/>
      <c r="V31" s="110"/>
      <c r="W31" s="29"/>
      <c r="X31" s="211"/>
      <c r="Y31" s="211"/>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N31" s="29"/>
      <c r="BO31" s="29"/>
      <c r="BP31" s="29"/>
      <c r="BQ31" s="29"/>
      <c r="BR31" s="29"/>
      <c r="BT31" s="29"/>
      <c r="BU31" s="29"/>
      <c r="BV31" s="29"/>
      <c r="BW31" s="29"/>
      <c r="BX31" s="29"/>
      <c r="BY31" s="29"/>
      <c r="BZ31" s="29"/>
      <c r="CA31" s="29"/>
      <c r="CB31" s="29"/>
      <c r="CC31" s="29"/>
      <c r="CE31" s="29"/>
      <c r="CF31" s="29"/>
      <c r="CG31" s="29"/>
      <c r="CH31" s="29"/>
      <c r="CI31" s="29"/>
      <c r="CJ31" s="29"/>
      <c r="CK31" s="29"/>
      <c r="CL31" s="29"/>
      <c r="CM31" s="29"/>
    </row>
    <row r="32" spans="2:91" ht="14.25" hidden="1" customHeight="1">
      <c r="B32" s="212" t="s">
        <v>132</v>
      </c>
      <c r="C32" s="29" t="s">
        <v>107</v>
      </c>
      <c r="E32" s="29"/>
      <c r="F32" s="29"/>
      <c r="G32" s="29"/>
      <c r="H32" s="29"/>
      <c r="I32" s="29"/>
      <c r="J32" s="29"/>
      <c r="K32" s="29"/>
      <c r="L32" s="29"/>
      <c r="M32" s="29"/>
      <c r="N32" s="29"/>
      <c r="O32" s="29"/>
      <c r="P32" s="29"/>
      <c r="Q32" s="29"/>
      <c r="R32" s="213" t="s">
        <v>70</v>
      </c>
      <c r="S32" s="214" t="s">
        <v>71</v>
      </c>
      <c r="T32" s="29"/>
      <c r="U32" s="29"/>
      <c r="V32" s="110"/>
      <c r="W32" s="29"/>
      <c r="X32" s="211"/>
      <c r="Y32" s="211"/>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N32" s="29"/>
      <c r="BO32" s="29"/>
      <c r="BP32" s="29"/>
      <c r="BQ32" s="29"/>
      <c r="BR32" s="29"/>
      <c r="BT32" s="29"/>
      <c r="BU32" s="29"/>
      <c r="BV32" s="29"/>
      <c r="BW32" s="29"/>
      <c r="BX32" s="29"/>
      <c r="BY32" s="29"/>
      <c r="BZ32" s="29"/>
      <c r="CA32" s="29"/>
      <c r="CB32" s="29"/>
      <c r="CC32" s="29"/>
      <c r="CE32" s="29"/>
      <c r="CF32" s="29"/>
      <c r="CG32" s="29"/>
      <c r="CH32" s="29"/>
      <c r="CI32" s="29"/>
      <c r="CJ32" s="29"/>
      <c r="CK32" s="29"/>
      <c r="CL32" s="29"/>
      <c r="CM32" s="29"/>
    </row>
    <row r="33" spans="1:91" ht="15" hidden="1" customHeight="1" thickBot="1">
      <c r="B33" s="212" t="s">
        <v>133</v>
      </c>
      <c r="C33" s="29" t="s">
        <v>72</v>
      </c>
      <c r="E33" s="29"/>
      <c r="F33" s="211"/>
      <c r="G33" s="29"/>
      <c r="H33" s="29"/>
      <c r="I33" s="29"/>
      <c r="J33" s="29"/>
      <c r="K33" s="29"/>
      <c r="L33" s="29"/>
      <c r="M33" s="29"/>
      <c r="N33" s="29"/>
      <c r="O33" s="29"/>
      <c r="P33" s="29"/>
      <c r="Q33" s="29"/>
      <c r="R33" s="215">
        <v>189182</v>
      </c>
      <c r="S33" s="216">
        <v>0.1653221072942358</v>
      </c>
      <c r="T33" s="29"/>
      <c r="U33" s="29"/>
      <c r="V33" s="110"/>
      <c r="W33" s="29"/>
      <c r="X33" s="211"/>
      <c r="Y33" s="211"/>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N33" s="29"/>
      <c r="BO33" s="29"/>
      <c r="BP33" s="29"/>
      <c r="BQ33" s="29"/>
      <c r="BR33" s="29"/>
      <c r="BT33" s="29"/>
      <c r="BU33" s="29"/>
      <c r="BV33" s="29"/>
      <c r="BW33" s="29"/>
      <c r="BX33" s="29"/>
      <c r="BY33" s="29"/>
      <c r="BZ33" s="29"/>
      <c r="CA33" s="29"/>
      <c r="CB33" s="29"/>
      <c r="CC33" s="29"/>
      <c r="CE33" s="29"/>
      <c r="CF33" s="29"/>
      <c r="CG33" s="29"/>
      <c r="CH33" s="29"/>
      <c r="CI33" s="29"/>
      <c r="CJ33" s="29"/>
      <c r="CK33" s="29"/>
      <c r="CL33" s="29"/>
      <c r="CM33" s="29"/>
    </row>
    <row r="34" spans="1:91" ht="14.25" hidden="1" customHeight="1">
      <c r="B34" s="212" t="s">
        <v>134</v>
      </c>
      <c r="C34" s="29" t="s">
        <v>73</v>
      </c>
      <c r="E34" s="29"/>
      <c r="F34" s="211"/>
      <c r="G34" s="29"/>
      <c r="H34" s="29"/>
      <c r="I34" s="29"/>
      <c r="J34" s="29"/>
      <c r="K34" s="29"/>
      <c r="L34" s="29"/>
      <c r="M34" s="29"/>
      <c r="N34" s="29"/>
      <c r="O34" s="29"/>
      <c r="P34" s="29"/>
      <c r="Q34" s="29"/>
      <c r="T34" s="29"/>
      <c r="U34" s="29"/>
      <c r="V34" s="110"/>
      <c r="W34" s="29"/>
      <c r="X34" s="211"/>
      <c r="Y34" s="211"/>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N34" s="29"/>
      <c r="BO34" s="29"/>
      <c r="BP34" s="29"/>
      <c r="BQ34" s="29"/>
      <c r="BR34" s="29"/>
      <c r="BT34" s="29"/>
      <c r="BU34" s="29"/>
      <c r="BV34" s="29"/>
      <c r="BW34" s="29"/>
      <c r="BX34" s="29"/>
      <c r="BY34" s="29"/>
      <c r="BZ34" s="29"/>
      <c r="CA34" s="29"/>
      <c r="CB34" s="29"/>
      <c r="CC34" s="29"/>
      <c r="CE34" s="29"/>
      <c r="CF34" s="29"/>
      <c r="CG34" s="29"/>
      <c r="CH34" s="29"/>
      <c r="CI34" s="29"/>
      <c r="CJ34" s="29"/>
      <c r="CK34" s="29"/>
      <c r="CL34" s="29"/>
      <c r="CM34" s="29"/>
    </row>
    <row r="35" spans="1:91" ht="14.25" hidden="1" customHeight="1">
      <c r="B35" s="212" t="s">
        <v>135</v>
      </c>
      <c r="C35" s="29" t="s">
        <v>74</v>
      </c>
      <c r="E35" s="29"/>
      <c r="F35" s="29"/>
      <c r="G35" s="29"/>
      <c r="H35" s="29"/>
      <c r="I35" s="29"/>
      <c r="J35" s="29"/>
      <c r="K35" s="29"/>
      <c r="L35" s="29"/>
      <c r="M35" s="29"/>
      <c r="N35" s="29"/>
      <c r="O35" s="29"/>
      <c r="P35" s="29"/>
      <c r="Q35" s="29"/>
      <c r="T35" s="29"/>
      <c r="U35" s="29"/>
      <c r="V35" s="110"/>
      <c r="W35" s="29"/>
      <c r="X35" s="211"/>
      <c r="Y35" s="211"/>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N35" s="29"/>
      <c r="BO35" s="29"/>
      <c r="BP35" s="29"/>
      <c r="BQ35" s="29"/>
      <c r="BR35" s="29"/>
      <c r="BT35" s="29"/>
      <c r="BU35" s="29"/>
      <c r="BV35" s="29"/>
      <c r="BW35" s="29"/>
      <c r="BX35" s="29"/>
      <c r="BY35" s="29"/>
      <c r="BZ35" s="29"/>
      <c r="CA35" s="29"/>
      <c r="CB35" s="29"/>
      <c r="CC35" s="29"/>
      <c r="CE35" s="29"/>
      <c r="CF35" s="29"/>
      <c r="CG35" s="29"/>
      <c r="CH35" s="29"/>
      <c r="CI35" s="29"/>
      <c r="CJ35" s="29"/>
      <c r="CK35" s="29"/>
      <c r="CL35" s="29"/>
      <c r="CM35" s="29"/>
    </row>
    <row r="36" spans="1:91" ht="14.25" hidden="1" customHeight="1">
      <c r="B36" s="212" t="s">
        <v>136</v>
      </c>
      <c r="C36" s="29" t="s">
        <v>105</v>
      </c>
      <c r="E36" s="29"/>
      <c r="F36" s="29"/>
      <c r="G36" s="29"/>
      <c r="H36" s="29"/>
      <c r="I36" s="29"/>
      <c r="J36" s="29"/>
      <c r="K36" s="29"/>
      <c r="L36" s="29"/>
      <c r="M36" s="29"/>
      <c r="N36" s="29"/>
      <c r="O36" s="29"/>
      <c r="P36" s="29"/>
      <c r="Q36" s="29"/>
      <c r="T36" s="29"/>
      <c r="U36" s="29"/>
      <c r="V36" s="110"/>
      <c r="W36" s="29"/>
      <c r="X36" s="211"/>
      <c r="Y36" s="211"/>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N36" s="29"/>
      <c r="BO36" s="29"/>
      <c r="BP36" s="29"/>
      <c r="BQ36" s="29"/>
      <c r="BR36" s="29"/>
      <c r="BT36" s="29"/>
      <c r="BU36" s="29"/>
      <c r="BV36" s="29"/>
      <c r="BW36" s="29"/>
      <c r="BX36" s="29"/>
      <c r="BY36" s="29"/>
      <c r="BZ36" s="29"/>
      <c r="CA36" s="29"/>
      <c r="CB36" s="29"/>
      <c r="CC36" s="29"/>
      <c r="CE36" s="29"/>
      <c r="CF36" s="29"/>
      <c r="CG36" s="29"/>
      <c r="CH36" s="29"/>
      <c r="CI36" s="29"/>
      <c r="CJ36" s="29"/>
      <c r="CK36" s="29"/>
      <c r="CL36" s="29"/>
      <c r="CM36" s="29"/>
    </row>
    <row r="37" spans="1:91" ht="14.25" hidden="1" customHeight="1">
      <c r="B37" s="212" t="s">
        <v>137</v>
      </c>
      <c r="C37" s="29" t="s">
        <v>75</v>
      </c>
      <c r="E37" s="29"/>
      <c r="F37" s="29"/>
      <c r="G37" s="29"/>
      <c r="H37" s="29"/>
      <c r="I37" s="29"/>
      <c r="J37" s="29"/>
      <c r="K37" s="29"/>
      <c r="L37" s="29"/>
      <c r="M37" s="29"/>
      <c r="N37" s="29"/>
      <c r="O37" s="29"/>
      <c r="P37" s="29"/>
      <c r="Q37" s="29"/>
      <c r="T37" s="29"/>
      <c r="U37" s="29"/>
      <c r="V37" s="110"/>
      <c r="W37" s="29"/>
      <c r="X37" s="211"/>
      <c r="Y37" s="211"/>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N37" s="29"/>
      <c r="BO37" s="29"/>
      <c r="BP37" s="29"/>
      <c r="BQ37" s="29"/>
      <c r="BR37" s="29"/>
      <c r="BT37" s="29"/>
      <c r="BU37" s="29"/>
      <c r="BV37" s="29"/>
      <c r="BW37" s="29"/>
      <c r="BX37" s="29"/>
      <c r="BY37" s="29"/>
      <c r="BZ37" s="29"/>
      <c r="CA37" s="29"/>
      <c r="CB37" s="29"/>
      <c r="CC37" s="29"/>
      <c r="CE37" s="29"/>
      <c r="CF37" s="29"/>
      <c r="CG37" s="29"/>
      <c r="CH37" s="29"/>
      <c r="CI37" s="29"/>
      <c r="CJ37" s="29"/>
      <c r="CK37" s="29"/>
      <c r="CL37" s="29"/>
      <c r="CM37" s="29"/>
    </row>
    <row r="38" spans="1:91" ht="14.25" hidden="1" customHeight="1">
      <c r="B38" s="212" t="s">
        <v>138</v>
      </c>
      <c r="C38" s="29" t="s">
        <v>76</v>
      </c>
      <c r="E38" s="29"/>
      <c r="F38" s="29"/>
      <c r="G38" s="29"/>
      <c r="H38" s="29"/>
      <c r="I38" s="29"/>
      <c r="J38" s="29"/>
      <c r="K38" s="29"/>
      <c r="L38" s="29"/>
      <c r="M38" s="29"/>
      <c r="N38" s="29"/>
      <c r="O38" s="29"/>
      <c r="P38" s="29"/>
      <c r="Q38" s="29"/>
      <c r="T38" s="29"/>
      <c r="U38" s="29"/>
      <c r="V38" s="110"/>
      <c r="W38" s="29"/>
      <c r="X38" s="211"/>
      <c r="Y38" s="211"/>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N38" s="29"/>
      <c r="BO38" s="29"/>
      <c r="BP38" s="29"/>
      <c r="BQ38" s="29"/>
      <c r="BR38" s="29"/>
      <c r="BT38" s="29"/>
      <c r="BU38" s="29"/>
      <c r="BV38" s="29"/>
      <c r="BW38" s="29"/>
      <c r="BX38" s="29"/>
      <c r="BY38" s="29"/>
      <c r="BZ38" s="29"/>
      <c r="CA38" s="29"/>
      <c r="CB38" s="29"/>
      <c r="CC38" s="29"/>
      <c r="CE38" s="29"/>
      <c r="CF38" s="29"/>
      <c r="CG38" s="29"/>
      <c r="CH38" s="29"/>
      <c r="CI38" s="29"/>
      <c r="CJ38" s="29"/>
      <c r="CK38" s="29"/>
      <c r="CL38" s="29"/>
      <c r="CM38" s="29"/>
    </row>
    <row r="39" spans="1:91" ht="14.25" hidden="1" customHeight="1">
      <c r="B39" s="212" t="s">
        <v>139</v>
      </c>
      <c r="C39" s="29" t="s">
        <v>77</v>
      </c>
      <c r="E39" s="29"/>
      <c r="F39" s="29"/>
      <c r="G39" s="29"/>
      <c r="H39" s="29"/>
      <c r="I39" s="29"/>
      <c r="J39" s="29"/>
      <c r="K39" s="29"/>
      <c r="L39" s="29"/>
      <c r="M39" s="29"/>
      <c r="N39" s="29"/>
      <c r="O39" s="29"/>
      <c r="P39" s="29"/>
      <c r="Q39" s="29"/>
      <c r="T39" s="29"/>
      <c r="U39" s="29"/>
      <c r="V39" s="110"/>
      <c r="W39" s="29"/>
      <c r="X39" s="211"/>
      <c r="Y39" s="211"/>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N39" s="29"/>
      <c r="BO39" s="29"/>
      <c r="BP39" s="29"/>
      <c r="BQ39" s="29"/>
      <c r="BR39" s="29"/>
      <c r="BT39" s="29"/>
      <c r="BU39" s="29"/>
      <c r="BV39" s="29"/>
      <c r="BW39" s="29"/>
      <c r="BX39" s="29"/>
      <c r="BY39" s="29"/>
      <c r="BZ39" s="29"/>
      <c r="CA39" s="29"/>
      <c r="CB39" s="29"/>
      <c r="CC39" s="29"/>
      <c r="CE39" s="29"/>
      <c r="CF39" s="29"/>
      <c r="CG39" s="29"/>
      <c r="CH39" s="29"/>
      <c r="CI39" s="29"/>
      <c r="CJ39" s="29"/>
      <c r="CK39" s="29"/>
      <c r="CL39" s="29"/>
      <c r="CM39" s="29"/>
    </row>
    <row r="40" spans="1:91" ht="14.25" hidden="1" customHeight="1">
      <c r="A40" s="1" t="s">
        <v>91</v>
      </c>
      <c r="B40" s="212" t="s">
        <v>140</v>
      </c>
      <c r="C40" s="29" t="s">
        <v>106</v>
      </c>
      <c r="E40" s="29"/>
      <c r="F40" s="29"/>
      <c r="G40" s="29"/>
      <c r="H40" s="29"/>
      <c r="I40" s="29"/>
      <c r="J40" s="29"/>
      <c r="K40" s="29"/>
      <c r="L40" s="29"/>
      <c r="M40" s="29"/>
      <c r="N40" s="29"/>
      <c r="O40" s="29"/>
      <c r="P40" s="29"/>
      <c r="Q40" s="29"/>
      <c r="T40" s="29"/>
      <c r="U40" s="29"/>
      <c r="V40" s="110"/>
      <c r="W40" s="29"/>
      <c r="X40" s="211"/>
      <c r="Y40" s="211"/>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N40" s="29"/>
      <c r="BO40" s="29"/>
      <c r="BP40" s="29"/>
      <c r="BQ40" s="29"/>
      <c r="BR40" s="29"/>
      <c r="BT40" s="29"/>
      <c r="BU40" s="29"/>
      <c r="BV40" s="29"/>
      <c r="BW40" s="29"/>
      <c r="BX40" s="29"/>
      <c r="BY40" s="29"/>
      <c r="BZ40" s="29"/>
      <c r="CA40" s="29"/>
      <c r="CB40" s="29"/>
      <c r="CC40" s="29"/>
      <c r="CE40" s="29"/>
      <c r="CF40" s="29"/>
      <c r="CG40" s="29"/>
      <c r="CH40" s="29"/>
      <c r="CI40" s="29"/>
      <c r="CJ40" s="29"/>
      <c r="CK40" s="29"/>
      <c r="CL40" s="29"/>
      <c r="CM40" s="29"/>
    </row>
    <row r="41" spans="1:91" ht="14.25" hidden="1" customHeight="1">
      <c r="B41" s="212" t="s">
        <v>141</v>
      </c>
      <c r="C41" s="29" t="s">
        <v>97</v>
      </c>
      <c r="E41" s="29"/>
      <c r="F41" s="29"/>
      <c r="G41" s="29"/>
      <c r="H41" s="29"/>
      <c r="I41" s="29"/>
      <c r="J41" s="29"/>
      <c r="K41" s="29"/>
      <c r="L41" s="29"/>
      <c r="M41" s="29"/>
      <c r="N41" s="29"/>
      <c r="O41" s="29"/>
      <c r="P41" s="29"/>
      <c r="Q41" s="29"/>
      <c r="T41" s="29"/>
      <c r="U41" s="29"/>
      <c r="V41" s="110"/>
      <c r="W41" s="29"/>
      <c r="X41" s="211"/>
      <c r="Y41" s="211"/>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N41" s="29"/>
      <c r="BO41" s="29"/>
      <c r="BP41" s="29"/>
      <c r="BQ41" s="29"/>
      <c r="BR41" s="29"/>
      <c r="BT41" s="29"/>
      <c r="BU41" s="29"/>
      <c r="BV41" s="29"/>
      <c r="BW41" s="29"/>
      <c r="BX41" s="29"/>
      <c r="BY41" s="29"/>
      <c r="BZ41" s="29"/>
      <c r="CA41" s="29"/>
      <c r="CB41" s="29"/>
      <c r="CC41" s="29"/>
      <c r="CE41" s="29"/>
      <c r="CF41" s="29"/>
      <c r="CG41" s="29"/>
      <c r="CH41" s="29"/>
      <c r="CI41" s="29"/>
      <c r="CJ41" s="29"/>
      <c r="CK41" s="29"/>
      <c r="CL41" s="29"/>
      <c r="CM41" s="29"/>
    </row>
    <row r="42" spans="1:91" ht="18" customHeight="1">
      <c r="B42" s="212"/>
      <c r="C42" s="29"/>
      <c r="E42" s="29"/>
      <c r="F42" s="29"/>
      <c r="G42" s="29"/>
      <c r="H42" s="29"/>
      <c r="I42" s="29"/>
      <c r="J42" s="29"/>
      <c r="K42" s="29"/>
      <c r="L42" s="29"/>
      <c r="M42" s="29"/>
      <c r="N42" s="29"/>
      <c r="O42" s="29"/>
      <c r="P42" s="29"/>
      <c r="Q42" s="29"/>
      <c r="T42" s="29"/>
      <c r="U42" s="29"/>
      <c r="V42" s="110"/>
      <c r="W42" s="29"/>
      <c r="X42" s="211"/>
      <c r="Y42" s="211"/>
      <c r="Z42" s="29"/>
      <c r="AA42" s="29"/>
      <c r="AB42" s="29"/>
      <c r="AC42" s="29"/>
      <c r="AD42" s="29"/>
      <c r="AE42" s="29"/>
      <c r="AF42" s="29"/>
      <c r="AG42" s="29"/>
      <c r="AH42" s="29"/>
      <c r="AI42" s="29"/>
      <c r="AJ42" s="29" t="s">
        <v>148</v>
      </c>
      <c r="AK42" s="29">
        <f>COUNTIF(AK47:AK60,"×")</f>
        <v>0</v>
      </c>
      <c r="AL42" s="29">
        <f>COUNTIF(AL47:AL60,"×")</f>
        <v>0</v>
      </c>
      <c r="AM42" s="29"/>
      <c r="AN42" s="29"/>
      <c r="AO42" s="29"/>
      <c r="AP42" s="29">
        <f>COUNTIF(AM47:AM60,"×")</f>
        <v>0</v>
      </c>
      <c r="AQ42" s="29">
        <f>COUNTIF(AN47:AN60,"×")</f>
        <v>0</v>
      </c>
      <c r="AR42" s="29"/>
      <c r="AS42" s="29"/>
      <c r="AT42" s="29"/>
      <c r="AU42" s="29">
        <f>COUNTIF(AO47:AO60,"×")</f>
        <v>0</v>
      </c>
      <c r="AV42" s="29">
        <f>COUNTIF(AP47:AP60,"×")</f>
        <v>0</v>
      </c>
      <c r="AW42" s="29"/>
      <c r="AX42" s="29"/>
      <c r="AY42" s="29"/>
      <c r="AZ42" s="29">
        <f>COUNTIF(AQ47:AQ60,"×")</f>
        <v>0</v>
      </c>
      <c r="BA42" s="29">
        <f>COUNTIF(AR47:AR60,"×")</f>
        <v>0</v>
      </c>
      <c r="BB42" s="29"/>
      <c r="BC42" s="29"/>
      <c r="BD42" s="29"/>
      <c r="BE42" s="29">
        <f>COUNTIF(AS47:AS60,"×")</f>
        <v>0</v>
      </c>
      <c r="BF42" s="29">
        <f>COUNTIF(AT47:AT60,"×")</f>
        <v>0</v>
      </c>
      <c r="BG42" s="29"/>
      <c r="BH42" s="29"/>
      <c r="BI42" s="29"/>
      <c r="BJ42" s="29">
        <f>COUNTIF(AU47:AU60,"×")</f>
        <v>0</v>
      </c>
      <c r="BK42" s="29">
        <f>COUNTIF(AV47:AV60,"×")</f>
        <v>0</v>
      </c>
      <c r="BL42" s="29"/>
      <c r="BN42" s="29"/>
      <c r="BO42" s="29"/>
      <c r="BP42" s="29"/>
      <c r="BQ42" s="29"/>
      <c r="BR42" s="29"/>
      <c r="BT42" s="29"/>
      <c r="BU42" s="29"/>
      <c r="BV42" s="29"/>
      <c r="BW42" s="29"/>
      <c r="BX42" s="29"/>
      <c r="BY42" s="29"/>
      <c r="BZ42" s="29"/>
      <c r="CA42" s="29"/>
      <c r="CB42" s="29"/>
      <c r="CC42" s="29"/>
      <c r="CE42" s="29"/>
      <c r="CF42" s="29"/>
      <c r="CG42" s="29"/>
      <c r="CH42" s="29"/>
      <c r="CI42" s="29"/>
      <c r="CJ42" s="29"/>
      <c r="CK42" s="29"/>
      <c r="CL42" s="29"/>
      <c r="CM42" s="29"/>
    </row>
    <row r="43" spans="1:91">
      <c r="B43" s="212"/>
      <c r="C43" s="29"/>
      <c r="E43" s="29"/>
      <c r="F43" s="29"/>
      <c r="G43" s="29"/>
      <c r="H43" s="29"/>
      <c r="I43" s="29"/>
      <c r="J43" s="29"/>
      <c r="K43" s="29"/>
      <c r="L43" s="29"/>
      <c r="M43" s="29"/>
      <c r="N43" s="29"/>
      <c r="O43" s="29"/>
      <c r="P43" s="29"/>
      <c r="Q43" s="29"/>
      <c r="T43" s="29"/>
      <c r="U43" s="29"/>
      <c r="V43" s="110"/>
      <c r="W43" s="29"/>
      <c r="X43" s="211"/>
      <c r="Y43" s="211"/>
      <c r="Z43" s="29"/>
      <c r="AA43" s="29"/>
      <c r="AB43" s="29"/>
      <c r="AC43" s="29"/>
      <c r="AD43" s="29"/>
      <c r="AE43" s="29"/>
      <c r="AF43" s="29"/>
      <c r="AG43" s="29"/>
      <c r="AH43" s="29"/>
      <c r="AI43" s="29"/>
      <c r="AJ43" s="29"/>
      <c r="AK43" s="29"/>
      <c r="AL43" s="212"/>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N43" s="29"/>
      <c r="BO43" s="29"/>
      <c r="BP43" s="29"/>
      <c r="BQ43" s="29"/>
      <c r="BR43" s="29"/>
      <c r="BT43" s="29"/>
      <c r="BU43" s="29"/>
      <c r="BV43" s="29"/>
      <c r="BW43" s="29"/>
      <c r="BX43" s="29"/>
      <c r="BY43" s="29"/>
      <c r="BZ43" s="29"/>
      <c r="CA43" s="29"/>
      <c r="CB43" s="29"/>
      <c r="CC43" s="29"/>
      <c r="CE43" s="29"/>
      <c r="CF43" s="29"/>
      <c r="CG43" s="29"/>
      <c r="CH43" s="29"/>
      <c r="CI43" s="29"/>
      <c r="CJ43" s="29"/>
      <c r="CK43" s="29"/>
      <c r="CL43" s="29"/>
      <c r="CM43" s="29"/>
    </row>
    <row r="44" spans="1:91" ht="27.75" customHeight="1">
      <c r="B44" s="212"/>
      <c r="C44" s="29"/>
      <c r="E44" s="29"/>
      <c r="F44" s="29"/>
      <c r="G44" s="29"/>
      <c r="H44" s="29"/>
      <c r="I44" s="29"/>
      <c r="J44" s="29"/>
      <c r="K44" s="29"/>
      <c r="L44" s="29"/>
      <c r="M44" s="29"/>
      <c r="N44" s="29"/>
      <c r="O44" s="29"/>
      <c r="P44" s="29"/>
      <c r="Q44" s="29"/>
      <c r="T44" s="29"/>
      <c r="U44" s="29"/>
      <c r="V44" s="110"/>
      <c r="W44" s="29"/>
      <c r="X44" s="211"/>
      <c r="Y44" s="211"/>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N44" s="29"/>
      <c r="BO44" s="29"/>
      <c r="BP44" s="29"/>
      <c r="BQ44" s="29"/>
      <c r="BR44" s="29"/>
      <c r="BT44" s="29"/>
      <c r="BU44" s="29"/>
      <c r="BV44" s="29"/>
      <c r="BW44" s="29"/>
      <c r="BX44" s="29"/>
      <c r="BY44" s="29"/>
      <c r="BZ44" s="29"/>
      <c r="CA44" s="29"/>
      <c r="CB44" s="29"/>
      <c r="CC44" s="29"/>
      <c r="CE44" s="29"/>
      <c r="CF44" s="29"/>
      <c r="CG44" s="29"/>
      <c r="CH44" s="29"/>
      <c r="CI44" s="29"/>
      <c r="CJ44" s="29"/>
      <c r="CK44" s="29"/>
      <c r="CL44" s="29"/>
      <c r="CM44" s="29"/>
    </row>
    <row r="45" spans="1:91">
      <c r="B45" s="212"/>
      <c r="C45" s="29"/>
      <c r="E45" s="29"/>
      <c r="F45" s="29"/>
      <c r="G45" s="29"/>
      <c r="H45" s="29"/>
      <c r="I45" s="29"/>
      <c r="J45" s="29"/>
      <c r="K45" s="29"/>
      <c r="L45" s="29"/>
      <c r="M45" s="29"/>
      <c r="N45" s="29"/>
      <c r="O45" s="29"/>
      <c r="P45" s="29"/>
      <c r="Q45" s="29"/>
      <c r="T45" s="29"/>
      <c r="U45" s="29"/>
      <c r="V45" s="110"/>
      <c r="W45" s="29"/>
      <c r="X45" s="211"/>
      <c r="Y45" s="211"/>
      <c r="Z45" s="29"/>
      <c r="AA45" s="301"/>
      <c r="AB45" s="302"/>
      <c r="AC45" s="302"/>
      <c r="AD45" s="302"/>
      <c r="AE45" s="302"/>
      <c r="AF45" s="302"/>
      <c r="AG45" s="302"/>
      <c r="AH45" s="302"/>
      <c r="AI45" s="302"/>
      <c r="AJ45" s="302"/>
      <c r="AK45" s="303" t="str">
        <f>AA1</f>
        <v>現状ベース</v>
      </c>
      <c r="AL45" s="304"/>
      <c r="AM45" s="303" t="str">
        <f>AM1</f>
        <v>案１</v>
      </c>
      <c r="AN45" s="305"/>
      <c r="AO45" s="306" t="str">
        <f>AR1</f>
        <v>案２</v>
      </c>
      <c r="AP45" s="304"/>
      <c r="AQ45" s="303" t="str">
        <f>AW1</f>
        <v>案３</v>
      </c>
      <c r="AR45" s="305"/>
      <c r="AS45" s="303" t="str">
        <f>BB1</f>
        <v>案４</v>
      </c>
      <c r="AT45" s="305"/>
      <c r="AU45" s="306" t="str">
        <f>BG1</f>
        <v>案５</v>
      </c>
      <c r="AV45" s="305"/>
      <c r="AX45" s="29"/>
      <c r="AY45" s="29"/>
      <c r="AZ45" s="29"/>
      <c r="BL45" s="29"/>
      <c r="BN45" s="29"/>
      <c r="BO45" s="29"/>
      <c r="BP45" s="29"/>
      <c r="BQ45" s="29"/>
      <c r="BR45" s="29"/>
      <c r="BT45" s="29"/>
      <c r="BU45" s="29"/>
      <c r="BV45" s="29"/>
      <c r="BW45" s="29"/>
      <c r="BX45" s="29"/>
      <c r="BY45" s="29"/>
      <c r="BZ45" s="29"/>
      <c r="CA45" s="29"/>
      <c r="CB45" s="29"/>
      <c r="CC45" s="29"/>
      <c r="CE45" s="29"/>
      <c r="CF45" s="29"/>
      <c r="CG45" s="29"/>
      <c r="CH45" s="29"/>
      <c r="CI45" s="29"/>
      <c r="CJ45" s="29"/>
      <c r="CK45" s="29"/>
      <c r="CL45" s="29"/>
      <c r="CM45" s="29"/>
    </row>
    <row r="46" spans="1:91">
      <c r="B46" s="212"/>
      <c r="C46" s="29"/>
      <c r="E46" s="29"/>
      <c r="F46" s="29"/>
      <c r="G46" s="29"/>
      <c r="H46" s="29"/>
      <c r="I46" s="29"/>
      <c r="J46" s="29"/>
      <c r="K46" s="29"/>
      <c r="L46" s="29"/>
      <c r="M46" s="29"/>
      <c r="N46" s="29"/>
      <c r="O46" s="29"/>
      <c r="P46" s="29"/>
      <c r="Q46" s="29"/>
      <c r="T46" s="29"/>
      <c r="U46" s="29"/>
      <c r="V46" s="110"/>
      <c r="W46" s="29"/>
      <c r="X46" s="211"/>
      <c r="Y46" s="211"/>
      <c r="Z46" s="29"/>
      <c r="AA46" s="307"/>
      <c r="AB46" s="308"/>
      <c r="AC46" s="308"/>
      <c r="AD46" s="308"/>
      <c r="AE46" s="308"/>
      <c r="AF46" s="308"/>
      <c r="AG46" s="308"/>
      <c r="AH46" s="308"/>
      <c r="AI46" s="308"/>
      <c r="AJ46" s="308"/>
      <c r="AK46" s="309" t="s">
        <v>149</v>
      </c>
      <c r="AL46" s="310" t="s">
        <v>150</v>
      </c>
      <c r="AM46" s="309" t="s">
        <v>149</v>
      </c>
      <c r="AN46" s="311" t="s">
        <v>150</v>
      </c>
      <c r="AO46" s="312" t="s">
        <v>149</v>
      </c>
      <c r="AP46" s="310" t="s">
        <v>150</v>
      </c>
      <c r="AQ46" s="309" t="s">
        <v>149</v>
      </c>
      <c r="AR46" s="311" t="s">
        <v>150</v>
      </c>
      <c r="AS46" s="309" t="s">
        <v>149</v>
      </c>
      <c r="AT46" s="311" t="s">
        <v>150</v>
      </c>
      <c r="AU46" s="312" t="s">
        <v>149</v>
      </c>
      <c r="AV46" s="311" t="s">
        <v>150</v>
      </c>
      <c r="AX46" s="29"/>
      <c r="AY46" s="29"/>
      <c r="AZ46" s="29"/>
      <c r="BL46" s="29"/>
      <c r="BN46" s="29"/>
      <c r="BO46" s="29"/>
      <c r="BP46" s="29"/>
      <c r="BQ46" s="29"/>
      <c r="BR46" s="29"/>
      <c r="BT46" s="29"/>
      <c r="BU46" s="29"/>
      <c r="BV46" s="29"/>
      <c r="BW46" s="29"/>
      <c r="BX46" s="29"/>
      <c r="BY46" s="29"/>
      <c r="BZ46" s="29"/>
      <c r="CA46" s="29"/>
      <c r="CB46" s="29"/>
      <c r="CC46" s="29"/>
      <c r="CE46" s="29"/>
      <c r="CF46" s="29"/>
      <c r="CG46" s="29"/>
      <c r="CH46" s="29"/>
      <c r="CI46" s="29"/>
      <c r="CJ46" s="29"/>
      <c r="CK46" s="29"/>
      <c r="CL46" s="29"/>
      <c r="CM46" s="29"/>
    </row>
    <row r="47" spans="1:91">
      <c r="B47" s="212"/>
      <c r="E47" s="29"/>
      <c r="F47" s="29"/>
      <c r="G47" s="29"/>
      <c r="H47" s="29"/>
      <c r="I47" s="29"/>
      <c r="J47" s="29"/>
      <c r="K47" s="29"/>
      <c r="L47" s="29"/>
      <c r="M47" s="29"/>
      <c r="N47" s="29"/>
      <c r="O47" s="29"/>
      <c r="P47" s="29"/>
      <c r="Q47" s="29"/>
      <c r="T47" s="29"/>
      <c r="U47" s="29"/>
      <c r="V47" s="110"/>
      <c r="W47" s="29"/>
      <c r="X47" s="211"/>
      <c r="Y47" s="211"/>
      <c r="Z47" s="29"/>
      <c r="AA47" s="271" t="str">
        <f>C8</f>
        <v>北一条（札幌）</v>
      </c>
      <c r="AB47" s="272"/>
      <c r="AC47" s="272"/>
      <c r="AD47" s="272"/>
      <c r="AE47" s="272"/>
      <c r="AF47" s="272"/>
      <c r="AG47" s="272"/>
      <c r="AH47" s="272"/>
      <c r="AI47" s="272"/>
      <c r="AJ47" s="273"/>
      <c r="AK47" s="281" t="e">
        <f t="shared" ref="AK47:AL49" si="0">AK8</f>
        <v>#REF!</v>
      </c>
      <c r="AL47" s="282" t="e">
        <f t="shared" si="0"/>
        <v>#REF!</v>
      </c>
      <c r="AM47" s="281" t="e">
        <f t="shared" ref="AM47:AN49" si="1">AP8</f>
        <v>#REF!</v>
      </c>
      <c r="AN47" s="283" t="e">
        <f t="shared" si="1"/>
        <v>#REF!</v>
      </c>
      <c r="AO47" s="284" t="e">
        <f t="shared" ref="AO47:AP49" si="2">AU8</f>
        <v>#REF!</v>
      </c>
      <c r="AP47" s="282" t="e">
        <f t="shared" si="2"/>
        <v>#REF!</v>
      </c>
      <c r="AQ47" s="281" t="e">
        <f t="shared" ref="AQ47:AR49" si="3">AZ8</f>
        <v>#REF!</v>
      </c>
      <c r="AR47" s="283" t="e">
        <f t="shared" si="3"/>
        <v>#REF!</v>
      </c>
      <c r="AS47" s="281" t="e">
        <f t="shared" ref="AS47:AT49" si="4">BE8</f>
        <v>#REF!</v>
      </c>
      <c r="AT47" s="283" t="e">
        <f t="shared" si="4"/>
        <v>#REF!</v>
      </c>
      <c r="AU47" s="284" t="e">
        <f t="shared" ref="AU47:AV49" si="5">BJ8</f>
        <v>#REF!</v>
      </c>
      <c r="AV47" s="283" t="e">
        <f t="shared" si="5"/>
        <v>#REF!</v>
      </c>
      <c r="AX47" s="29"/>
      <c r="AY47" s="29"/>
      <c r="AZ47" s="29"/>
      <c r="BL47" s="29"/>
      <c r="BN47" s="29"/>
      <c r="BO47" s="29"/>
      <c r="BP47" s="29"/>
      <c r="BQ47" s="29"/>
      <c r="BR47" s="29"/>
      <c r="BT47" s="29"/>
      <c r="BU47" s="29"/>
      <c r="BV47" s="29"/>
      <c r="BW47" s="29"/>
      <c r="BX47" s="29"/>
      <c r="BY47" s="29"/>
      <c r="BZ47" s="29"/>
      <c r="CA47" s="29"/>
      <c r="CB47" s="29"/>
      <c r="CC47" s="29"/>
      <c r="CE47" s="29"/>
      <c r="CF47" s="29"/>
      <c r="CG47" s="29"/>
      <c r="CH47" s="29"/>
      <c r="CI47" s="29"/>
      <c r="CJ47" s="29"/>
      <c r="CK47" s="29"/>
      <c r="CL47" s="29"/>
      <c r="CM47" s="29"/>
    </row>
    <row r="48" spans="1:91" ht="15">
      <c r="B48" s="210" t="s">
        <v>151</v>
      </c>
      <c r="D48" s="29"/>
      <c r="E48" s="29"/>
      <c r="F48" s="29"/>
      <c r="G48" s="29"/>
      <c r="H48" s="29"/>
      <c r="I48" s="29"/>
      <c r="J48" s="29"/>
      <c r="K48" s="29"/>
      <c r="L48" s="29"/>
      <c r="M48" s="29"/>
      <c r="N48" s="29"/>
      <c r="O48" s="29"/>
      <c r="P48" s="29"/>
      <c r="Q48" s="29"/>
      <c r="T48" s="29"/>
      <c r="U48" s="29"/>
      <c r="V48" s="110"/>
      <c r="W48" s="29"/>
      <c r="X48" s="211"/>
      <c r="Y48" s="211"/>
      <c r="Z48" s="29"/>
      <c r="AA48" s="274" t="str">
        <f>C9</f>
        <v>長島（青森）</v>
      </c>
      <c r="AB48" s="117"/>
      <c r="AC48" s="117"/>
      <c r="AD48" s="117"/>
      <c r="AE48" s="117"/>
      <c r="AF48" s="117"/>
      <c r="AG48" s="117"/>
      <c r="AH48" s="117"/>
      <c r="AI48" s="117"/>
      <c r="AJ48" s="233"/>
      <c r="AK48" s="285" t="e">
        <f t="shared" si="0"/>
        <v>#REF!</v>
      </c>
      <c r="AL48" s="286" t="e">
        <f t="shared" si="0"/>
        <v>#REF!</v>
      </c>
      <c r="AM48" s="285" t="e">
        <f t="shared" si="1"/>
        <v>#REF!</v>
      </c>
      <c r="AN48" s="287" t="e">
        <f t="shared" si="1"/>
        <v>#REF!</v>
      </c>
      <c r="AO48" s="288" t="e">
        <f t="shared" si="2"/>
        <v>#REF!</v>
      </c>
      <c r="AP48" s="286" t="e">
        <f t="shared" si="2"/>
        <v>#REF!</v>
      </c>
      <c r="AQ48" s="285" t="e">
        <f t="shared" si="3"/>
        <v>#REF!</v>
      </c>
      <c r="AR48" s="287" t="e">
        <f t="shared" si="3"/>
        <v>#REF!</v>
      </c>
      <c r="AS48" s="285" t="e">
        <f t="shared" si="4"/>
        <v>#REF!</v>
      </c>
      <c r="AT48" s="287" t="e">
        <f t="shared" si="4"/>
        <v>#REF!</v>
      </c>
      <c r="AU48" s="288" t="e">
        <f t="shared" si="5"/>
        <v>#REF!</v>
      </c>
      <c r="AV48" s="287" t="e">
        <f t="shared" si="5"/>
        <v>#REF!</v>
      </c>
      <c r="AX48" s="29"/>
      <c r="AY48" s="29"/>
      <c r="AZ48" s="29"/>
      <c r="BL48" s="29"/>
      <c r="BN48" s="29"/>
      <c r="BO48" s="29"/>
      <c r="BP48" s="29"/>
      <c r="BQ48" s="29"/>
      <c r="BR48" s="29"/>
      <c r="BT48" s="29"/>
      <c r="BU48" s="29"/>
      <c r="BV48" s="29"/>
      <c r="BW48" s="29"/>
      <c r="BX48" s="29"/>
      <c r="BY48" s="29"/>
      <c r="BZ48" s="29"/>
      <c r="CA48" s="29"/>
      <c r="CB48" s="29"/>
      <c r="CC48" s="29"/>
      <c r="CD48" s="2" t="s">
        <v>78</v>
      </c>
      <c r="CE48" s="29">
        <v>29148</v>
      </c>
      <c r="CF48" s="29"/>
      <c r="CG48" s="29">
        <v>29148</v>
      </c>
      <c r="CH48" s="29"/>
      <c r="CI48" s="29"/>
      <c r="CJ48" s="29">
        <v>29148</v>
      </c>
      <c r="CK48" s="29">
        <v>29148</v>
      </c>
      <c r="CL48" s="29">
        <v>29148</v>
      </c>
      <c r="CM48" s="29"/>
    </row>
    <row r="49" spans="1:90">
      <c r="A49" s="1" t="s">
        <v>142</v>
      </c>
      <c r="B49" s="211"/>
      <c r="D49" s="211"/>
      <c r="E49" s="211"/>
      <c r="F49" s="211"/>
      <c r="G49" s="211"/>
      <c r="H49" s="211"/>
      <c r="I49" s="211"/>
      <c r="J49" s="211"/>
      <c r="K49" s="211"/>
      <c r="L49" s="211"/>
      <c r="M49" s="211"/>
      <c r="N49" s="211"/>
      <c r="O49" s="211"/>
      <c r="P49" s="211"/>
      <c r="Q49" s="211"/>
      <c r="AA49" s="275" t="str">
        <f>C10</f>
        <v>平和通り（福島）</v>
      </c>
      <c r="AB49" s="173"/>
      <c r="AC49" s="173"/>
      <c r="AD49" s="173"/>
      <c r="AE49" s="173"/>
      <c r="AF49" s="173"/>
      <c r="AG49" s="173"/>
      <c r="AH49" s="173"/>
      <c r="AI49" s="173"/>
      <c r="AJ49" s="234"/>
      <c r="AK49" s="289" t="e">
        <f t="shared" si="0"/>
        <v>#REF!</v>
      </c>
      <c r="AL49" s="290" t="e">
        <f t="shared" si="0"/>
        <v>#REF!</v>
      </c>
      <c r="AM49" s="289" t="e">
        <f t="shared" si="1"/>
        <v>#REF!</v>
      </c>
      <c r="AN49" s="291" t="e">
        <f t="shared" si="1"/>
        <v>#REF!</v>
      </c>
      <c r="AO49" s="292" t="e">
        <f t="shared" si="2"/>
        <v>#REF!</v>
      </c>
      <c r="AP49" s="290" t="e">
        <f t="shared" si="2"/>
        <v>#REF!</v>
      </c>
      <c r="AQ49" s="289" t="e">
        <f t="shared" si="3"/>
        <v>#REF!</v>
      </c>
      <c r="AR49" s="291" t="e">
        <f t="shared" si="3"/>
        <v>#REF!</v>
      </c>
      <c r="AS49" s="289" t="e">
        <f t="shared" si="4"/>
        <v>#REF!</v>
      </c>
      <c r="AT49" s="291" t="e">
        <f t="shared" si="4"/>
        <v>#REF!</v>
      </c>
      <c r="AU49" s="292" t="e">
        <f t="shared" si="5"/>
        <v>#REF!</v>
      </c>
      <c r="AV49" s="291" t="e">
        <f t="shared" si="5"/>
        <v>#REF!</v>
      </c>
    </row>
    <row r="50" spans="1:90">
      <c r="B50" s="211"/>
      <c r="D50" s="211"/>
      <c r="E50" s="211"/>
      <c r="F50" s="211"/>
      <c r="G50" s="211"/>
      <c r="H50" s="211"/>
      <c r="I50" s="211"/>
      <c r="J50" s="211"/>
      <c r="K50" s="211"/>
      <c r="L50" s="211"/>
      <c r="M50" s="211"/>
      <c r="N50" s="211"/>
      <c r="O50" s="211"/>
      <c r="P50" s="211"/>
      <c r="Q50" s="211"/>
      <c r="AA50" s="279" t="str">
        <f>C12</f>
        <v>泉町（水戸）</v>
      </c>
      <c r="AB50" s="96"/>
      <c r="AC50" s="96"/>
      <c r="AD50" s="96"/>
      <c r="AE50" s="96"/>
      <c r="AF50" s="96"/>
      <c r="AG50" s="96"/>
      <c r="AH50" s="96"/>
      <c r="AI50" s="96"/>
      <c r="AJ50" s="280"/>
      <c r="AK50" s="293" t="e">
        <f>AK12</f>
        <v>#REF!</v>
      </c>
      <c r="AL50" s="294" t="e">
        <f>AL12</f>
        <v>#REF!</v>
      </c>
      <c r="AM50" s="293" t="e">
        <f t="shared" ref="AM50:AN53" si="6">AP12</f>
        <v>#REF!</v>
      </c>
      <c r="AN50" s="295" t="e">
        <f t="shared" si="6"/>
        <v>#REF!</v>
      </c>
      <c r="AO50" s="296" t="e">
        <f t="shared" ref="AO50:AP53" si="7">AU12</f>
        <v>#REF!</v>
      </c>
      <c r="AP50" s="294" t="e">
        <f t="shared" si="7"/>
        <v>#REF!</v>
      </c>
      <c r="AQ50" s="293" t="e">
        <f t="shared" ref="AQ50:AR53" si="8">AZ12</f>
        <v>#REF!</v>
      </c>
      <c r="AR50" s="295" t="e">
        <f t="shared" si="8"/>
        <v>#REF!</v>
      </c>
      <c r="AS50" s="293" t="e">
        <f t="shared" ref="AS50:AT53" si="9">BE12</f>
        <v>#REF!</v>
      </c>
      <c r="AT50" s="295" t="e">
        <f t="shared" si="9"/>
        <v>#REF!</v>
      </c>
      <c r="AU50" s="296" t="e">
        <f t="shared" ref="AU50:AV53" si="10">BJ12</f>
        <v>#REF!</v>
      </c>
      <c r="AV50" s="295" t="e">
        <f t="shared" si="10"/>
        <v>#REF!</v>
      </c>
      <c r="CD50" s="2" t="s">
        <v>79</v>
      </c>
      <c r="CE50" s="1">
        <v>60246</v>
      </c>
      <c r="CG50" s="1">
        <v>60246</v>
      </c>
      <c r="CJ50" s="1">
        <v>60246</v>
      </c>
      <c r="CK50" s="1">
        <v>60246</v>
      </c>
      <c r="CL50" s="1">
        <v>60246</v>
      </c>
    </row>
    <row r="51" spans="1:90">
      <c r="B51" s="211"/>
      <c r="D51" s="221"/>
      <c r="E51" s="221"/>
      <c r="F51" s="211"/>
      <c r="G51" s="221"/>
      <c r="H51" s="221"/>
      <c r="I51" s="221"/>
      <c r="J51" s="221"/>
      <c r="K51" s="221"/>
      <c r="L51" s="221"/>
      <c r="M51" s="221"/>
      <c r="N51" s="211"/>
      <c r="O51" s="211"/>
      <c r="P51" s="211"/>
      <c r="Q51" s="211"/>
      <c r="AA51" s="274" t="str">
        <f>C13</f>
        <v>赤坂（東京）</v>
      </c>
      <c r="AB51" s="117"/>
      <c r="AC51" s="117"/>
      <c r="AD51" s="117"/>
      <c r="AE51" s="117"/>
      <c r="AF51" s="117"/>
      <c r="AG51" s="117"/>
      <c r="AH51" s="117"/>
      <c r="AI51" s="117"/>
      <c r="AJ51" s="233"/>
      <c r="AK51" s="285" t="e">
        <f t="shared" ref="AK51:AL53" si="11">AK13</f>
        <v>#REF!</v>
      </c>
      <c r="AL51" s="286" t="e">
        <f t="shared" si="11"/>
        <v>#REF!</v>
      </c>
      <c r="AM51" s="285" t="e">
        <f t="shared" si="6"/>
        <v>#REF!</v>
      </c>
      <c r="AN51" s="287" t="e">
        <f t="shared" si="6"/>
        <v>#REF!</v>
      </c>
      <c r="AO51" s="288" t="e">
        <f t="shared" si="7"/>
        <v>#REF!</v>
      </c>
      <c r="AP51" s="286" t="e">
        <f t="shared" si="7"/>
        <v>#REF!</v>
      </c>
      <c r="AQ51" s="285" t="e">
        <f t="shared" si="8"/>
        <v>#REF!</v>
      </c>
      <c r="AR51" s="287" t="e">
        <f t="shared" si="8"/>
        <v>#REF!</v>
      </c>
      <c r="AS51" s="285" t="e">
        <f t="shared" si="9"/>
        <v>#REF!</v>
      </c>
      <c r="AT51" s="287" t="e">
        <f t="shared" si="9"/>
        <v>#REF!</v>
      </c>
      <c r="AU51" s="288" t="e">
        <f t="shared" si="10"/>
        <v>#REF!</v>
      </c>
      <c r="AV51" s="287" t="e">
        <f t="shared" si="10"/>
        <v>#REF!</v>
      </c>
      <c r="CD51" s="2" t="s">
        <v>80</v>
      </c>
      <c r="CE51" s="1">
        <v>-31098</v>
      </c>
      <c r="CG51" s="1">
        <v>-31098</v>
      </c>
      <c r="CJ51" s="1">
        <v>-31098</v>
      </c>
      <c r="CK51" s="1">
        <v>-31098</v>
      </c>
      <c r="CL51" s="1">
        <v>-31098</v>
      </c>
    </row>
    <row r="52" spans="1:90">
      <c r="B52" s="211"/>
      <c r="D52" s="211"/>
      <c r="E52" s="211"/>
      <c r="F52" s="211"/>
      <c r="G52" s="211"/>
      <c r="H52" s="211"/>
      <c r="I52" s="245"/>
      <c r="J52" s="211"/>
      <c r="K52" s="245"/>
      <c r="L52" s="211"/>
      <c r="M52" s="246"/>
      <c r="N52" s="211"/>
      <c r="O52" s="211"/>
      <c r="P52" s="211"/>
      <c r="Q52" s="211"/>
      <c r="AA52" s="274" t="str">
        <f>C14</f>
        <v>八日町（八王子）</v>
      </c>
      <c r="AB52" s="117"/>
      <c r="AC52" s="117"/>
      <c r="AD52" s="117"/>
      <c r="AE52" s="117"/>
      <c r="AF52" s="117"/>
      <c r="AG52" s="117"/>
      <c r="AH52" s="117"/>
      <c r="AI52" s="117"/>
      <c r="AJ52" s="233"/>
      <c r="AK52" s="285" t="e">
        <f t="shared" si="11"/>
        <v>#REF!</v>
      </c>
      <c r="AL52" s="286" t="e">
        <f t="shared" si="11"/>
        <v>#REF!</v>
      </c>
      <c r="AM52" s="285" t="e">
        <f t="shared" si="6"/>
        <v>#REF!</v>
      </c>
      <c r="AN52" s="287" t="e">
        <f t="shared" si="6"/>
        <v>#REF!</v>
      </c>
      <c r="AO52" s="288" t="e">
        <f t="shared" si="7"/>
        <v>#REF!</v>
      </c>
      <c r="AP52" s="286" t="e">
        <f t="shared" si="7"/>
        <v>#REF!</v>
      </c>
      <c r="AQ52" s="285" t="e">
        <f t="shared" si="8"/>
        <v>#REF!</v>
      </c>
      <c r="AR52" s="287" t="e">
        <f t="shared" si="8"/>
        <v>#REF!</v>
      </c>
      <c r="AS52" s="285" t="e">
        <f t="shared" si="9"/>
        <v>#REF!</v>
      </c>
      <c r="AT52" s="287" t="e">
        <f t="shared" si="9"/>
        <v>#REF!</v>
      </c>
      <c r="AU52" s="288" t="e">
        <f t="shared" si="10"/>
        <v>#REF!</v>
      </c>
      <c r="AV52" s="287" t="e">
        <f t="shared" si="10"/>
        <v>#REF!</v>
      </c>
      <c r="CE52" s="1">
        <v>29148</v>
      </c>
      <c r="CG52" s="1">
        <v>29148</v>
      </c>
      <c r="CJ52" s="1">
        <v>29148</v>
      </c>
      <c r="CK52" s="1">
        <v>29148</v>
      </c>
      <c r="CL52" s="1">
        <v>29148</v>
      </c>
    </row>
    <row r="53" spans="1:90">
      <c r="B53" s="211"/>
      <c r="D53" s="211"/>
      <c r="E53" s="211"/>
      <c r="F53" s="211"/>
      <c r="G53" s="211"/>
      <c r="H53" s="211"/>
      <c r="I53" s="245"/>
      <c r="J53" s="211"/>
      <c r="K53" s="245"/>
      <c r="L53" s="211"/>
      <c r="M53" s="246"/>
      <c r="N53" s="211"/>
      <c r="O53" s="211"/>
      <c r="P53" s="211"/>
      <c r="Q53" s="211"/>
      <c r="AA53" s="276" t="str">
        <f>C15</f>
        <v>羽衣・伊勢佐木（横浜）</v>
      </c>
      <c r="AB53" s="277"/>
      <c r="AC53" s="277"/>
      <c r="AD53" s="277"/>
      <c r="AE53" s="277"/>
      <c r="AF53" s="277"/>
      <c r="AG53" s="277"/>
      <c r="AH53" s="277"/>
      <c r="AI53" s="277"/>
      <c r="AJ53" s="278"/>
      <c r="AK53" s="297" t="e">
        <f t="shared" si="11"/>
        <v>#REF!</v>
      </c>
      <c r="AL53" s="298" t="e">
        <f t="shared" si="11"/>
        <v>#REF!</v>
      </c>
      <c r="AM53" s="297" t="e">
        <f t="shared" si="6"/>
        <v>#REF!</v>
      </c>
      <c r="AN53" s="299" t="e">
        <f t="shared" si="6"/>
        <v>#REF!</v>
      </c>
      <c r="AO53" s="300" t="e">
        <f t="shared" si="7"/>
        <v>#REF!</v>
      </c>
      <c r="AP53" s="298" t="e">
        <f t="shared" si="7"/>
        <v>#REF!</v>
      </c>
      <c r="AQ53" s="297" t="e">
        <f t="shared" si="8"/>
        <v>#REF!</v>
      </c>
      <c r="AR53" s="299" t="e">
        <f t="shared" si="8"/>
        <v>#REF!</v>
      </c>
      <c r="AS53" s="297" t="e">
        <f t="shared" si="9"/>
        <v>#REF!</v>
      </c>
      <c r="AT53" s="299" t="e">
        <f t="shared" si="9"/>
        <v>#REF!</v>
      </c>
      <c r="AU53" s="300" t="e">
        <f t="shared" si="10"/>
        <v>#REF!</v>
      </c>
      <c r="AV53" s="299" t="e">
        <f t="shared" si="10"/>
        <v>#REF!</v>
      </c>
    </row>
    <row r="54" spans="1:90">
      <c r="A54" s="1" t="s">
        <v>143</v>
      </c>
      <c r="B54" s="211"/>
      <c r="D54" s="211"/>
      <c r="E54" s="211"/>
      <c r="F54" s="211"/>
      <c r="G54" s="211"/>
      <c r="H54" s="211"/>
      <c r="I54" s="245"/>
      <c r="J54" s="211"/>
      <c r="K54" s="245"/>
      <c r="L54" s="211"/>
      <c r="M54" s="211"/>
      <c r="N54" s="211"/>
      <c r="O54" s="211"/>
      <c r="P54" s="211"/>
      <c r="Q54" s="211"/>
      <c r="AA54" s="271" t="str">
        <f>C17</f>
        <v>静岡駅北口（静岡）</v>
      </c>
      <c r="AB54" s="272"/>
      <c r="AC54" s="272"/>
      <c r="AD54" s="272"/>
      <c r="AE54" s="272"/>
      <c r="AF54" s="272"/>
      <c r="AG54" s="272"/>
      <c r="AH54" s="272"/>
      <c r="AI54" s="272"/>
      <c r="AJ54" s="273"/>
      <c r="AK54" s="281" t="e">
        <f>AK17</f>
        <v>#REF!</v>
      </c>
      <c r="AL54" s="282" t="e">
        <f>AL17</f>
        <v>#REF!</v>
      </c>
      <c r="AM54" s="281" t="e">
        <f t="shared" ref="AM54:AN57" si="12">AP17</f>
        <v>#REF!</v>
      </c>
      <c r="AN54" s="283" t="e">
        <f t="shared" si="12"/>
        <v>#REF!</v>
      </c>
      <c r="AO54" s="284" t="e">
        <f t="shared" ref="AO54:AP57" si="13">AU17</f>
        <v>#REF!</v>
      </c>
      <c r="AP54" s="282" t="e">
        <f t="shared" si="13"/>
        <v>#REF!</v>
      </c>
      <c r="AQ54" s="281" t="e">
        <f t="shared" ref="AQ54:AR57" si="14">AZ17</f>
        <v>#REF!</v>
      </c>
      <c r="AR54" s="283" t="e">
        <f t="shared" si="14"/>
        <v>#REF!</v>
      </c>
      <c r="AS54" s="281" t="e">
        <f t="shared" ref="AS54:AT57" si="15">BE17</f>
        <v>#REF!</v>
      </c>
      <c r="AT54" s="283" t="e">
        <f t="shared" si="15"/>
        <v>#REF!</v>
      </c>
      <c r="AU54" s="284" t="e">
        <f t="shared" ref="AU54:AV57" si="16">BJ17</f>
        <v>#REF!</v>
      </c>
      <c r="AV54" s="283" t="e">
        <f t="shared" si="16"/>
        <v>#REF!</v>
      </c>
    </row>
    <row r="55" spans="1:90">
      <c r="B55" s="211"/>
      <c r="D55" s="211"/>
      <c r="E55" s="211"/>
      <c r="F55" s="221"/>
      <c r="G55" s="211"/>
      <c r="H55" s="211"/>
      <c r="I55" s="245"/>
      <c r="J55" s="211"/>
      <c r="K55" s="245"/>
      <c r="L55" s="211"/>
      <c r="M55" s="211"/>
      <c r="N55" s="211"/>
      <c r="O55" s="211"/>
      <c r="P55" s="211"/>
      <c r="Q55" s="211"/>
      <c r="AA55" s="274" t="str">
        <f>C18</f>
        <v>大曽根（名古屋）</v>
      </c>
      <c r="AB55" s="117"/>
      <c r="AC55" s="117"/>
      <c r="AD55" s="117"/>
      <c r="AE55" s="117"/>
      <c r="AF55" s="117"/>
      <c r="AG55" s="117"/>
      <c r="AH55" s="117"/>
      <c r="AI55" s="117"/>
      <c r="AJ55" s="233"/>
      <c r="AK55" s="285" t="e">
        <f t="shared" ref="AK55:AL57" si="17">AK18</f>
        <v>#REF!</v>
      </c>
      <c r="AL55" s="286" t="e">
        <f t="shared" si="17"/>
        <v>#REF!</v>
      </c>
      <c r="AM55" s="285" t="e">
        <f t="shared" si="12"/>
        <v>#REF!</v>
      </c>
      <c r="AN55" s="287" t="e">
        <f t="shared" si="12"/>
        <v>#REF!</v>
      </c>
      <c r="AO55" s="288" t="e">
        <f t="shared" si="13"/>
        <v>#REF!</v>
      </c>
      <c r="AP55" s="286" t="e">
        <f t="shared" si="13"/>
        <v>#REF!</v>
      </c>
      <c r="AQ55" s="285" t="e">
        <f t="shared" si="14"/>
        <v>#REF!</v>
      </c>
      <c r="AR55" s="287" t="e">
        <f t="shared" si="14"/>
        <v>#REF!</v>
      </c>
      <c r="AS55" s="285" t="e">
        <f t="shared" si="15"/>
        <v>#REF!</v>
      </c>
      <c r="AT55" s="287" t="e">
        <f t="shared" si="15"/>
        <v>#REF!</v>
      </c>
      <c r="AU55" s="288" t="e">
        <f t="shared" si="16"/>
        <v>#REF!</v>
      </c>
      <c r="AV55" s="287" t="e">
        <f t="shared" si="16"/>
        <v>#REF!</v>
      </c>
    </row>
    <row r="56" spans="1:90">
      <c r="B56" s="211"/>
      <c r="D56" s="211"/>
      <c r="E56" s="211"/>
      <c r="F56" s="245"/>
      <c r="G56" s="211"/>
      <c r="H56" s="211"/>
      <c r="I56" s="245"/>
      <c r="J56" s="211"/>
      <c r="K56" s="245"/>
      <c r="L56" s="211"/>
      <c r="M56" s="211"/>
      <c r="N56" s="211"/>
      <c r="O56" s="211"/>
      <c r="P56" s="211"/>
      <c r="Q56" s="211"/>
      <c r="AA56" s="274" t="str">
        <f>C19</f>
        <v>四日市（四日市）</v>
      </c>
      <c r="AB56" s="117"/>
      <c r="AC56" s="117"/>
      <c r="AD56" s="117"/>
      <c r="AE56" s="117"/>
      <c r="AF56" s="117"/>
      <c r="AG56" s="117"/>
      <c r="AH56" s="117"/>
      <c r="AI56" s="117"/>
      <c r="AJ56" s="233"/>
      <c r="AK56" s="285" t="e">
        <f t="shared" si="17"/>
        <v>#REF!</v>
      </c>
      <c r="AL56" s="286" t="e">
        <f t="shared" si="17"/>
        <v>#REF!</v>
      </c>
      <c r="AM56" s="285" t="e">
        <f t="shared" si="12"/>
        <v>#REF!</v>
      </c>
      <c r="AN56" s="287" t="e">
        <f t="shared" si="12"/>
        <v>#REF!</v>
      </c>
      <c r="AO56" s="288" t="e">
        <f t="shared" si="13"/>
        <v>#REF!</v>
      </c>
      <c r="AP56" s="286" t="e">
        <f t="shared" si="13"/>
        <v>#REF!</v>
      </c>
      <c r="AQ56" s="285" t="e">
        <f t="shared" si="14"/>
        <v>#REF!</v>
      </c>
      <c r="AR56" s="287" t="e">
        <f t="shared" si="14"/>
        <v>#REF!</v>
      </c>
      <c r="AS56" s="285" t="e">
        <f t="shared" si="15"/>
        <v>#REF!</v>
      </c>
      <c r="AT56" s="287" t="e">
        <f t="shared" si="15"/>
        <v>#REF!</v>
      </c>
      <c r="AU56" s="288" t="e">
        <f t="shared" si="16"/>
        <v>#REF!</v>
      </c>
      <c r="AV56" s="287" t="e">
        <f t="shared" si="16"/>
        <v>#REF!</v>
      </c>
    </row>
    <row r="57" spans="1:90">
      <c r="B57" s="211"/>
      <c r="D57" s="211"/>
      <c r="E57" s="211"/>
      <c r="F57" s="245"/>
      <c r="G57" s="211"/>
      <c r="H57" s="211"/>
      <c r="I57" s="245"/>
      <c r="J57" s="211"/>
      <c r="K57" s="247"/>
      <c r="L57" s="211"/>
      <c r="M57" s="211"/>
      <c r="N57" s="211"/>
      <c r="O57" s="211"/>
      <c r="P57" s="211"/>
      <c r="Q57" s="211"/>
      <c r="AA57" s="275" t="str">
        <f>C20</f>
        <v>桜橋（大阪）</v>
      </c>
      <c r="AB57" s="173"/>
      <c r="AC57" s="173"/>
      <c r="AD57" s="173"/>
      <c r="AE57" s="173"/>
      <c r="AF57" s="173"/>
      <c r="AG57" s="173"/>
      <c r="AH57" s="173"/>
      <c r="AI57" s="173"/>
      <c r="AJ57" s="234"/>
      <c r="AK57" s="289" t="e">
        <f t="shared" si="17"/>
        <v>#REF!</v>
      </c>
      <c r="AL57" s="290" t="e">
        <f t="shared" si="17"/>
        <v>#REF!</v>
      </c>
      <c r="AM57" s="289" t="e">
        <f t="shared" si="12"/>
        <v>#REF!</v>
      </c>
      <c r="AN57" s="291" t="e">
        <f t="shared" si="12"/>
        <v>#REF!</v>
      </c>
      <c r="AO57" s="292" t="e">
        <f t="shared" si="13"/>
        <v>#REF!</v>
      </c>
      <c r="AP57" s="290" t="e">
        <f t="shared" si="13"/>
        <v>#REF!</v>
      </c>
      <c r="AQ57" s="289" t="e">
        <f t="shared" si="14"/>
        <v>#REF!</v>
      </c>
      <c r="AR57" s="291" t="e">
        <f t="shared" si="14"/>
        <v>#REF!</v>
      </c>
      <c r="AS57" s="289" t="e">
        <f t="shared" si="15"/>
        <v>#REF!</v>
      </c>
      <c r="AT57" s="291" t="e">
        <f t="shared" si="15"/>
        <v>#REF!</v>
      </c>
      <c r="AU57" s="292" t="e">
        <f t="shared" si="16"/>
        <v>#REF!</v>
      </c>
      <c r="AV57" s="291" t="e">
        <f t="shared" si="16"/>
        <v>#REF!</v>
      </c>
    </row>
    <row r="58" spans="1:90">
      <c r="B58" s="211"/>
      <c r="D58" s="211"/>
      <c r="E58" s="211"/>
      <c r="F58" s="245"/>
      <c r="G58" s="211"/>
      <c r="H58" s="211"/>
      <c r="I58" s="211"/>
      <c r="J58" s="211"/>
      <c r="K58" s="211"/>
      <c r="L58" s="211"/>
      <c r="M58" s="211"/>
      <c r="N58" s="211"/>
      <c r="O58" s="211"/>
      <c r="P58" s="211"/>
      <c r="Q58" s="211"/>
      <c r="AA58" s="279" t="str">
        <f>C22</f>
        <v>シャレオ（広島）</v>
      </c>
      <c r="AB58" s="96"/>
      <c r="AC58" s="96"/>
      <c r="AD58" s="96"/>
      <c r="AE58" s="96"/>
      <c r="AF58" s="96"/>
      <c r="AG58" s="96"/>
      <c r="AH58" s="96"/>
      <c r="AI58" s="96"/>
      <c r="AJ58" s="280"/>
      <c r="AK58" s="293" t="e">
        <f t="shared" ref="AK58:AL60" si="18">AK22</f>
        <v>#REF!</v>
      </c>
      <c r="AL58" s="294" t="e">
        <f t="shared" si="18"/>
        <v>#REF!</v>
      </c>
      <c r="AM58" s="293" t="e">
        <f t="shared" ref="AM58:AN60" si="19">AP22</f>
        <v>#REF!</v>
      </c>
      <c r="AN58" s="295" t="e">
        <f t="shared" si="19"/>
        <v>#REF!</v>
      </c>
      <c r="AO58" s="296" t="e">
        <f t="shared" ref="AO58:AP60" si="20">AU22</f>
        <v>#REF!</v>
      </c>
      <c r="AP58" s="294" t="e">
        <f t="shared" si="20"/>
        <v>#REF!</v>
      </c>
      <c r="AQ58" s="293" t="e">
        <f t="shared" ref="AQ58:AR60" si="21">AZ22</f>
        <v>#REF!</v>
      </c>
      <c r="AR58" s="295" t="e">
        <f t="shared" si="21"/>
        <v>#REF!</v>
      </c>
      <c r="AS58" s="293" t="e">
        <f t="shared" ref="AS58:AT60" si="22">BE22</f>
        <v>#REF!</v>
      </c>
      <c r="AT58" s="295" t="e">
        <f t="shared" si="22"/>
        <v>#REF!</v>
      </c>
      <c r="AU58" s="296" t="e">
        <f t="shared" ref="AU58:AV60" si="23">BJ22</f>
        <v>#REF!</v>
      </c>
      <c r="AV58" s="295" t="e">
        <f t="shared" si="23"/>
        <v>#REF!</v>
      </c>
    </row>
    <row r="59" spans="1:90">
      <c r="B59" s="211"/>
      <c r="D59" s="211"/>
      <c r="E59" s="211"/>
      <c r="F59" s="245"/>
      <c r="G59" s="211"/>
      <c r="H59" s="211"/>
      <c r="I59" s="211"/>
      <c r="J59" s="211"/>
      <c r="K59" s="211"/>
      <c r="L59" s="211"/>
      <c r="M59" s="211"/>
      <c r="N59" s="211"/>
      <c r="O59" s="211"/>
      <c r="P59" s="211"/>
      <c r="Q59" s="211"/>
      <c r="AA59" s="274" t="str">
        <f>C23</f>
        <v>松山市役所前（松山）</v>
      </c>
      <c r="AB59" s="117"/>
      <c r="AC59" s="117"/>
      <c r="AD59" s="117"/>
      <c r="AE59" s="117"/>
      <c r="AF59" s="117"/>
      <c r="AG59" s="117"/>
      <c r="AH59" s="117"/>
      <c r="AI59" s="117"/>
      <c r="AJ59" s="233"/>
      <c r="AK59" s="285" t="e">
        <f t="shared" si="18"/>
        <v>#REF!</v>
      </c>
      <c r="AL59" s="286" t="e">
        <f t="shared" si="18"/>
        <v>#REF!</v>
      </c>
      <c r="AM59" s="285" t="e">
        <f t="shared" si="19"/>
        <v>#REF!</v>
      </c>
      <c r="AN59" s="287" t="e">
        <f t="shared" si="19"/>
        <v>#REF!</v>
      </c>
      <c r="AO59" s="288" t="e">
        <f t="shared" si="20"/>
        <v>#REF!</v>
      </c>
      <c r="AP59" s="286" t="e">
        <f t="shared" si="20"/>
        <v>#REF!</v>
      </c>
      <c r="AQ59" s="285" t="e">
        <f t="shared" si="21"/>
        <v>#REF!</v>
      </c>
      <c r="AR59" s="287" t="e">
        <f t="shared" si="21"/>
        <v>#REF!</v>
      </c>
      <c r="AS59" s="285" t="e">
        <f t="shared" si="22"/>
        <v>#REF!</v>
      </c>
      <c r="AT59" s="287" t="e">
        <f t="shared" si="22"/>
        <v>#REF!</v>
      </c>
      <c r="AU59" s="288" t="e">
        <f t="shared" si="23"/>
        <v>#REF!</v>
      </c>
      <c r="AV59" s="287" t="e">
        <f t="shared" si="23"/>
        <v>#REF!</v>
      </c>
    </row>
    <row r="60" spans="1:90">
      <c r="B60" s="211"/>
      <c r="D60" s="211"/>
      <c r="E60" s="211"/>
      <c r="F60" s="245"/>
      <c r="G60" s="211"/>
      <c r="H60" s="211"/>
      <c r="I60" s="211"/>
      <c r="J60" s="211"/>
      <c r="K60" s="211"/>
      <c r="L60" s="211"/>
      <c r="M60" s="211"/>
      <c r="N60" s="211"/>
      <c r="O60" s="211"/>
      <c r="P60" s="211"/>
      <c r="Q60" s="211"/>
      <c r="AA60" s="275" t="str">
        <f>C24</f>
        <v>はりまや（高知市）</v>
      </c>
      <c r="AB60" s="173"/>
      <c r="AC60" s="173"/>
      <c r="AD60" s="173"/>
      <c r="AE60" s="173"/>
      <c r="AF60" s="173"/>
      <c r="AG60" s="173"/>
      <c r="AH60" s="173"/>
      <c r="AI60" s="173"/>
      <c r="AJ60" s="234"/>
      <c r="AK60" s="289" t="e">
        <f t="shared" si="18"/>
        <v>#REF!</v>
      </c>
      <c r="AL60" s="290" t="e">
        <f t="shared" si="18"/>
        <v>#REF!</v>
      </c>
      <c r="AM60" s="289" t="e">
        <f t="shared" si="19"/>
        <v>#REF!</v>
      </c>
      <c r="AN60" s="291" t="e">
        <f t="shared" si="19"/>
        <v>#REF!</v>
      </c>
      <c r="AO60" s="292" t="e">
        <f t="shared" si="20"/>
        <v>#REF!</v>
      </c>
      <c r="AP60" s="290" t="e">
        <f t="shared" si="20"/>
        <v>#REF!</v>
      </c>
      <c r="AQ60" s="289" t="e">
        <f t="shared" si="21"/>
        <v>#REF!</v>
      </c>
      <c r="AR60" s="291" t="e">
        <f t="shared" si="21"/>
        <v>#REF!</v>
      </c>
      <c r="AS60" s="289" t="e">
        <f t="shared" si="22"/>
        <v>#REF!</v>
      </c>
      <c r="AT60" s="291" t="e">
        <f t="shared" si="22"/>
        <v>#REF!</v>
      </c>
      <c r="AU60" s="292" t="e">
        <f t="shared" si="23"/>
        <v>#REF!</v>
      </c>
      <c r="AV60" s="291" t="e">
        <f t="shared" si="23"/>
        <v>#REF!</v>
      </c>
    </row>
    <row r="61" spans="1:90" s="267" customFormat="1" ht="12">
      <c r="B61" s="269"/>
      <c r="C61" s="269"/>
      <c r="D61" s="269"/>
      <c r="E61" s="269"/>
      <c r="F61" s="269"/>
      <c r="G61" s="269"/>
      <c r="H61" s="269"/>
      <c r="I61" s="269"/>
      <c r="J61" s="269"/>
      <c r="K61" s="269"/>
      <c r="L61" s="269"/>
      <c r="M61" s="269"/>
      <c r="N61" s="269"/>
      <c r="O61" s="269"/>
      <c r="P61" s="269"/>
      <c r="Q61" s="269"/>
      <c r="CD61" s="270"/>
    </row>
    <row r="62" spans="1:90" s="267" customFormat="1" ht="12">
      <c r="B62" s="269"/>
      <c r="C62" s="269"/>
      <c r="D62" s="269"/>
      <c r="E62" s="269"/>
      <c r="F62" s="269"/>
      <c r="G62" s="269"/>
      <c r="H62" s="269"/>
      <c r="I62" s="269"/>
      <c r="J62" s="269"/>
      <c r="K62" s="269"/>
      <c r="L62" s="269"/>
      <c r="M62" s="269"/>
      <c r="N62" s="269"/>
      <c r="O62" s="269"/>
      <c r="P62" s="269"/>
      <c r="Q62" s="269"/>
      <c r="R62" s="268"/>
      <c r="S62" s="268"/>
      <c r="T62" s="268"/>
      <c r="U62" s="268"/>
      <c r="V62" s="268"/>
      <c r="W62" s="268"/>
      <c r="X62" s="268"/>
      <c r="Y62" s="268"/>
      <c r="Z62" s="268"/>
      <c r="CD62" s="270"/>
    </row>
    <row r="63" spans="1:90" s="267" customFormat="1" ht="12">
      <c r="B63" s="269"/>
      <c r="C63" s="269"/>
      <c r="D63" s="269"/>
      <c r="E63" s="269"/>
      <c r="F63" s="269"/>
      <c r="G63" s="269"/>
      <c r="H63" s="269"/>
      <c r="I63" s="269"/>
      <c r="J63" s="269"/>
      <c r="K63" s="269"/>
      <c r="L63" s="269"/>
      <c r="M63" s="269"/>
      <c r="N63" s="269"/>
      <c r="O63" s="269"/>
      <c r="P63" s="269"/>
      <c r="Q63" s="269"/>
      <c r="R63" s="268"/>
      <c r="S63" s="268"/>
      <c r="T63" s="268"/>
      <c r="U63" s="268"/>
      <c r="V63" s="268"/>
      <c r="W63" s="268"/>
      <c r="X63" s="268"/>
      <c r="Y63" s="268"/>
      <c r="Z63" s="268"/>
      <c r="CD63" s="270"/>
    </row>
    <row r="64" spans="1:90" s="267" customFormat="1" ht="12">
      <c r="I64" s="268"/>
      <c r="J64" s="268"/>
      <c r="K64" s="268"/>
      <c r="L64" s="268"/>
      <c r="M64" s="268"/>
      <c r="N64" s="268"/>
      <c r="O64" s="268"/>
      <c r="P64" s="268"/>
      <c r="Q64" s="268"/>
      <c r="R64" s="268"/>
      <c r="S64" s="268"/>
      <c r="T64" s="268"/>
      <c r="U64" s="268"/>
      <c r="V64" s="268"/>
      <c r="W64" s="268"/>
      <c r="X64" s="268"/>
      <c r="Y64" s="268"/>
      <c r="Z64" s="268"/>
      <c r="CD64" s="270"/>
    </row>
    <row r="65" spans="9:82" s="267" customFormat="1" ht="12">
      <c r="I65" s="268"/>
      <c r="J65" s="268"/>
      <c r="K65" s="268"/>
      <c r="L65" s="268"/>
      <c r="M65" s="268"/>
      <c r="N65" s="268"/>
      <c r="O65" s="268"/>
      <c r="P65" s="268"/>
      <c r="Q65" s="268"/>
      <c r="R65" s="268"/>
      <c r="S65" s="268"/>
      <c r="T65" s="268"/>
      <c r="U65" s="268"/>
      <c r="V65" s="268"/>
      <c r="W65" s="268"/>
      <c r="X65" s="268"/>
      <c r="Y65" s="268"/>
      <c r="Z65" s="268"/>
      <c r="CD65" s="270"/>
    </row>
    <row r="66" spans="9:82" s="267" customFormat="1" ht="12">
      <c r="I66" s="268"/>
      <c r="J66" s="268"/>
      <c r="K66" s="268"/>
      <c r="L66" s="268"/>
      <c r="M66" s="268"/>
      <c r="N66" s="268"/>
      <c r="O66" s="268"/>
      <c r="P66" s="268"/>
      <c r="Q66" s="268"/>
      <c r="R66" s="268"/>
      <c r="S66" s="268"/>
      <c r="T66" s="268"/>
      <c r="U66" s="268"/>
      <c r="V66" s="268"/>
      <c r="W66" s="268"/>
      <c r="X66" s="268"/>
      <c r="Y66" s="268"/>
      <c r="Z66" s="268"/>
      <c r="CD66" s="270"/>
    </row>
    <row r="67" spans="9:82" s="267" customFormat="1" ht="12">
      <c r="I67" s="268"/>
      <c r="J67" s="268"/>
      <c r="K67" s="268"/>
      <c r="L67" s="268"/>
      <c r="M67" s="268"/>
      <c r="N67" s="268"/>
      <c r="O67" s="268"/>
      <c r="P67" s="268"/>
      <c r="Q67" s="268"/>
      <c r="R67" s="268"/>
      <c r="S67" s="268"/>
      <c r="T67" s="268"/>
      <c r="U67" s="268"/>
      <c r="V67" s="268"/>
      <c r="W67" s="268"/>
      <c r="X67" s="268"/>
      <c r="Y67" s="268"/>
      <c r="Z67" s="268"/>
      <c r="CD67" s="270"/>
    </row>
    <row r="68" spans="9:82" s="267" customFormat="1" ht="12">
      <c r="I68" s="268"/>
      <c r="J68" s="268"/>
      <c r="K68" s="268"/>
      <c r="L68" s="268"/>
      <c r="M68" s="268"/>
      <c r="N68" s="268"/>
      <c r="O68" s="268"/>
      <c r="P68" s="268"/>
      <c r="Q68" s="268"/>
      <c r="R68" s="268"/>
      <c r="S68" s="268"/>
      <c r="T68" s="268"/>
      <c r="U68" s="268"/>
      <c r="V68" s="268"/>
      <c r="W68" s="268"/>
      <c r="X68" s="268"/>
      <c r="Y68" s="268"/>
      <c r="Z68" s="268"/>
      <c r="CD68" s="270"/>
    </row>
    <row r="69" spans="9:82">
      <c r="I69" s="29"/>
      <c r="J69" s="29"/>
      <c r="K69" s="29"/>
      <c r="L69" s="29"/>
      <c r="M69" s="29"/>
      <c r="N69" s="29"/>
      <c r="O69" s="29"/>
      <c r="P69" s="29"/>
      <c r="Q69" s="29"/>
      <c r="R69" s="29"/>
      <c r="S69" s="29"/>
      <c r="T69" s="29"/>
      <c r="U69" s="29"/>
      <c r="V69" s="29"/>
      <c r="W69" s="29"/>
      <c r="X69" s="29"/>
      <c r="Y69" s="29"/>
      <c r="Z69" s="29"/>
    </row>
    <row r="70" spans="9:82">
      <c r="I70" s="29"/>
      <c r="J70" s="29"/>
      <c r="K70" s="29"/>
      <c r="L70" s="29"/>
      <c r="M70" s="29"/>
      <c r="N70" s="29"/>
      <c r="O70" s="29"/>
      <c r="P70" s="29"/>
      <c r="Q70" s="29"/>
      <c r="R70" s="29"/>
      <c r="S70" s="29"/>
      <c r="T70" s="29"/>
      <c r="U70" s="29"/>
      <c r="V70" s="29"/>
      <c r="W70" s="29"/>
      <c r="X70" s="29"/>
      <c r="Y70" s="29"/>
      <c r="Z70" s="29"/>
    </row>
    <row r="71" spans="9:82">
      <c r="I71" s="29"/>
      <c r="J71" s="29"/>
      <c r="K71" s="29"/>
      <c r="L71" s="29"/>
      <c r="M71" s="29"/>
      <c r="N71" s="29"/>
      <c r="O71" s="29"/>
      <c r="P71" s="29"/>
      <c r="Q71" s="29"/>
      <c r="R71" s="29"/>
      <c r="S71" s="29"/>
      <c r="T71" s="29"/>
      <c r="U71" s="29"/>
      <c r="V71" s="29"/>
      <c r="W71" s="29"/>
      <c r="X71" s="29"/>
      <c r="Y71" s="29"/>
      <c r="Z71" s="29"/>
    </row>
    <row r="72" spans="9:82">
      <c r="I72" s="29"/>
      <c r="J72" s="29"/>
      <c r="K72" s="29"/>
      <c r="L72" s="29"/>
      <c r="M72" s="29"/>
      <c r="N72" s="29"/>
      <c r="O72" s="29"/>
      <c r="P72" s="29"/>
      <c r="Q72" s="29"/>
      <c r="R72" s="29"/>
      <c r="S72" s="29"/>
      <c r="T72" s="29"/>
      <c r="U72" s="29"/>
      <c r="V72" s="29"/>
      <c r="W72" s="29"/>
      <c r="X72" s="29"/>
      <c r="Y72" s="29"/>
      <c r="Z72" s="29"/>
    </row>
    <row r="73" spans="9:82">
      <c r="I73" s="29"/>
      <c r="J73" s="29"/>
      <c r="K73" s="29"/>
      <c r="L73" s="29"/>
      <c r="M73" s="29"/>
      <c r="N73" s="29"/>
      <c r="O73" s="29"/>
      <c r="P73" s="29"/>
      <c r="Q73" s="29"/>
      <c r="R73" s="29"/>
      <c r="S73" s="29"/>
      <c r="T73" s="29"/>
      <c r="U73" s="29"/>
      <c r="V73" s="29"/>
      <c r="W73" s="29"/>
      <c r="X73" s="29"/>
      <c r="Y73" s="29"/>
      <c r="Z73" s="29"/>
    </row>
  </sheetData>
  <mergeCells count="10">
    <mergeCell ref="B26:C26"/>
    <mergeCell ref="B27:C27"/>
    <mergeCell ref="B2:AL2"/>
    <mergeCell ref="D4:F4"/>
    <mergeCell ref="Z4:AD4"/>
    <mergeCell ref="B7:B8"/>
    <mergeCell ref="B9:B11"/>
    <mergeCell ref="B12:B16"/>
    <mergeCell ref="B17:B21"/>
    <mergeCell ref="B22:B25"/>
  </mergeCells>
  <phoneticPr fontId="9"/>
  <printOptions horizontalCentered="1" verticalCentered="1"/>
  <pageMargins left="0.59055118110236227" right="0.19685039370078741" top="0.39370078740157483" bottom="0.39370078740157483" header="0.9055118110236221" footer="0.51181102362204722"/>
  <pageSetup paperSize="8" scale="54" orientation="landscape" horizontalDpi="300" verticalDpi="300" r:id="rId1"/>
  <headerFooter alignWithMargins="0">
    <oddHeader>&amp;C&amp;"ＭＳ Ｐゴシック,標準"&amp;26保全・修繕・更新業務の官民分担に関する各案の事業の成立可否</oddHeader>
    <oddFooter>&amp;L&amp;F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BM70"/>
  <sheetViews>
    <sheetView topLeftCell="B1" zoomScale="75" zoomScaleNormal="75" workbookViewId="0">
      <pane xSplit="2" ySplit="6" topLeftCell="D19" activePane="bottomRight" state="frozen"/>
      <selection activeCell="C11" sqref="C11"/>
      <selection pane="topRight" activeCell="C11" sqref="C11"/>
      <selection pane="bottomLeft" activeCell="C11" sqref="C11"/>
      <selection pane="bottomRight" activeCell="C11" sqref="C11"/>
    </sheetView>
  </sheetViews>
  <sheetFormatPr defaultColWidth="10.1796875" defaultRowHeight="14" outlineLevelCol="1"/>
  <cols>
    <col min="1" max="1" width="10.1796875" style="1" customWidth="1"/>
    <col min="2" max="2" width="5.81640625" style="1" customWidth="1"/>
    <col min="3" max="3" width="23" style="1" customWidth="1"/>
    <col min="4" max="4" width="15.54296875" style="1" customWidth="1"/>
    <col min="5" max="5" width="16.1796875" style="1" customWidth="1"/>
    <col min="6" max="6" width="14" style="1" customWidth="1"/>
    <col min="7" max="7" width="14.1796875" style="1" customWidth="1"/>
    <col min="8" max="8" width="14.1796875" style="1" hidden="1" customWidth="1"/>
    <col min="9" max="9" width="14.453125" style="1" customWidth="1"/>
    <col min="10" max="10" width="14.453125" style="1" hidden="1" customWidth="1"/>
    <col min="11" max="11" width="15.81640625" style="1" customWidth="1"/>
    <col min="12" max="12" width="14.453125" style="1" customWidth="1"/>
    <col min="13" max="13" width="21.1796875" style="1" customWidth="1"/>
    <col min="14" max="14" width="14.453125" style="1" hidden="1" customWidth="1"/>
    <col min="15" max="15" width="14.453125" style="1" customWidth="1"/>
    <col min="16" max="16" width="14.453125" style="1" hidden="1" customWidth="1"/>
    <col min="17" max="17" width="14.453125" style="1" customWidth="1"/>
    <col min="18" max="19" width="15" style="1" customWidth="1"/>
    <col min="20" max="21" width="14.453125" style="1" customWidth="1"/>
    <col min="22" max="22" width="9.1796875" style="1" customWidth="1"/>
    <col min="23" max="24" width="14.453125" style="1" customWidth="1"/>
    <col min="25" max="25" width="26.1796875" style="1" customWidth="1"/>
    <col min="26" max="30" width="14.453125" style="1" customWidth="1"/>
    <col min="31" max="36" width="16" style="1" customWidth="1"/>
    <col min="37" max="37" width="14.453125" style="1" customWidth="1"/>
    <col min="38" max="38" width="15.453125" style="1" customWidth="1"/>
    <col min="39" max="39" width="29.1796875" style="1" customWidth="1"/>
    <col min="40" max="41" width="17.81640625" style="1" hidden="1" customWidth="1"/>
    <col min="42" max="42" width="17.1796875" style="1" hidden="1" customWidth="1"/>
    <col min="43" max="43" width="17" style="1" hidden="1" customWidth="1" outlineLevel="1"/>
    <col min="44" max="45" width="17" style="1" hidden="1" customWidth="1"/>
    <col min="46" max="46" width="10.1796875" style="1" hidden="1" customWidth="1"/>
    <col min="47" max="47" width="16.1796875" style="1" hidden="1" customWidth="1"/>
    <col min="48" max="48" width="18.1796875" style="1" hidden="1" customWidth="1"/>
    <col min="49" max="50" width="19.1796875" style="1" hidden="1" customWidth="1"/>
    <col min="51" max="52" width="16.1796875" style="1" hidden="1" customWidth="1" outlineLevel="1"/>
    <col min="53" max="56" width="18.1796875" style="1" hidden="1" customWidth="1" outlineLevel="1"/>
    <col min="57" max="57" width="15.1796875" style="2" hidden="1" customWidth="1"/>
    <col min="58" max="58" width="19.1796875" style="1" hidden="1" customWidth="1"/>
    <col min="59" max="61" width="19.1796875" style="1" hidden="1" customWidth="1" outlineLevel="1"/>
    <col min="62" max="62" width="43.1796875" style="1" hidden="1" customWidth="1"/>
    <col min="63" max="65" width="19.1796875" style="1" hidden="1" customWidth="1"/>
    <col min="66" max="16384" width="10.1796875" style="1"/>
  </cols>
  <sheetData>
    <row r="2" spans="2:65">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5"/>
      <c r="BK2" s="3"/>
    </row>
    <row r="3" spans="2:65" ht="30.5" thickBot="1">
      <c r="B3" s="254" t="s">
        <v>109</v>
      </c>
      <c r="AA3" s="3"/>
      <c r="AB3" s="3"/>
      <c r="AC3" s="3"/>
      <c r="AK3" s="4"/>
      <c r="AL3" s="4"/>
      <c r="AN3" s="1" t="s">
        <v>3</v>
      </c>
    </row>
    <row r="4" spans="2:65" s="222" customFormat="1" ht="24" customHeight="1" thickBot="1">
      <c r="D4" s="1326" t="s">
        <v>4</v>
      </c>
      <c r="E4" s="1327"/>
      <c r="F4" s="1327"/>
      <c r="G4" s="224"/>
      <c r="H4" s="224"/>
      <c r="I4" s="223" t="s">
        <v>0</v>
      </c>
      <c r="J4" s="224"/>
      <c r="K4" s="224"/>
      <c r="L4" s="224"/>
      <c r="M4" s="224"/>
      <c r="N4" s="224"/>
      <c r="O4" s="224"/>
      <c r="P4" s="224"/>
      <c r="Q4" s="224"/>
      <c r="R4" s="224"/>
      <c r="S4" s="224"/>
      <c r="T4" s="225"/>
      <c r="U4" s="231" t="s">
        <v>98</v>
      </c>
      <c r="V4" s="226"/>
      <c r="W4" s="227"/>
      <c r="X4" s="228" t="s">
        <v>99</v>
      </c>
      <c r="Y4" s="229" t="s">
        <v>114</v>
      </c>
      <c r="Z4" s="1336" t="s">
        <v>100</v>
      </c>
      <c r="AA4" s="1337"/>
      <c r="AB4" s="1337"/>
      <c r="AC4" s="1337"/>
      <c r="AD4" s="1338"/>
      <c r="AE4" s="224" t="s">
        <v>101</v>
      </c>
      <c r="AF4" s="224"/>
      <c r="AG4" s="224"/>
      <c r="AH4" s="224"/>
      <c r="AI4" s="224"/>
      <c r="AJ4" s="224"/>
      <c r="AK4" s="232" t="s">
        <v>102</v>
      </c>
      <c r="AL4" s="225"/>
      <c r="AY4" s="222" t="s">
        <v>5</v>
      </c>
      <c r="BE4" s="230"/>
    </row>
    <row r="5" spans="2:65" s="2" customFormat="1" ht="57.75" customHeight="1" thickBot="1">
      <c r="B5" s="7"/>
      <c r="C5" s="6"/>
      <c r="D5" s="8" t="s">
        <v>153</v>
      </c>
      <c r="E5" s="9" t="s">
        <v>7</v>
      </c>
      <c r="F5" s="10" t="s">
        <v>154</v>
      </c>
      <c r="G5" s="11" t="s">
        <v>1</v>
      </c>
      <c r="H5" s="235"/>
      <c r="I5" s="12" t="s">
        <v>155</v>
      </c>
      <c r="J5" s="9" t="s">
        <v>10</v>
      </c>
      <c r="K5" s="13" t="s">
        <v>156</v>
      </c>
      <c r="L5" s="13" t="s">
        <v>157</v>
      </c>
      <c r="M5" s="13" t="s">
        <v>158</v>
      </c>
      <c r="N5" s="14" t="s">
        <v>1</v>
      </c>
      <c r="O5" s="14" t="s">
        <v>14</v>
      </c>
      <c r="P5" s="8" t="s">
        <v>15</v>
      </c>
      <c r="Q5" s="15" t="s">
        <v>16</v>
      </c>
      <c r="R5" s="16" t="s">
        <v>160</v>
      </c>
      <c r="S5" s="17" t="s">
        <v>161</v>
      </c>
      <c r="T5" s="11" t="e">
        <f>#REF!</f>
        <v>#REF!</v>
      </c>
      <c r="U5" s="11" t="e">
        <f>#REF!</f>
        <v>#REF!</v>
      </c>
      <c r="V5" s="18" t="e">
        <f>#REF!</f>
        <v>#REF!</v>
      </c>
      <c r="W5" s="11" t="e">
        <f>#REF!</f>
        <v>#REF!</v>
      </c>
      <c r="X5" s="19" t="e">
        <f>#REF!</f>
        <v>#REF!</v>
      </c>
      <c r="Y5" s="20" t="e">
        <f>#REF!</f>
        <v>#REF!</v>
      </c>
      <c r="Z5" s="12" t="e">
        <f>#REF!</f>
        <v>#REF!</v>
      </c>
      <c r="AA5" s="21" t="e">
        <f>#REF!</f>
        <v>#REF!</v>
      </c>
      <c r="AB5" s="21" t="e">
        <f>#REF!</f>
        <v>#REF!</v>
      </c>
      <c r="AC5" s="8" t="e">
        <f>#REF!</f>
        <v>#REF!</v>
      </c>
      <c r="AD5" s="22" t="e">
        <f>#REF!</f>
        <v>#REF!</v>
      </c>
      <c r="AE5" s="23" t="e">
        <f>#REF!</f>
        <v>#REF!</v>
      </c>
      <c r="AF5" s="14" t="e">
        <f>#REF!</f>
        <v>#REF!</v>
      </c>
      <c r="AG5" s="24" t="e">
        <f>#REF!</f>
        <v>#REF!</v>
      </c>
      <c r="AH5" s="25" t="e">
        <f>#REF!</f>
        <v>#REF!</v>
      </c>
      <c r="AI5" s="25" t="e">
        <f>#REF!</f>
        <v>#REF!</v>
      </c>
      <c r="AJ5" s="26" t="e">
        <f>#REF!</f>
        <v>#REF!</v>
      </c>
      <c r="AK5" s="27" t="e">
        <f>#REF!</f>
        <v>#REF!</v>
      </c>
      <c r="AL5" s="27" t="e">
        <f>#REF!</f>
        <v>#REF!</v>
      </c>
      <c r="AN5" s="8" t="s">
        <v>152</v>
      </c>
      <c r="AO5" s="8" t="s">
        <v>81</v>
      </c>
      <c r="AP5" s="9" t="s">
        <v>82</v>
      </c>
      <c r="AQ5" s="9" t="s">
        <v>83</v>
      </c>
      <c r="AR5" s="28" t="s">
        <v>33</v>
      </c>
      <c r="AS5" s="28" t="s">
        <v>34</v>
      </c>
      <c r="AU5" s="8" t="s">
        <v>159</v>
      </c>
      <c r="AV5" s="28"/>
      <c r="AW5" s="28" t="s">
        <v>33</v>
      </c>
      <c r="AX5" s="29"/>
      <c r="AY5" s="8" t="s">
        <v>37</v>
      </c>
      <c r="AZ5" s="9" t="s">
        <v>38</v>
      </c>
      <c r="BA5" s="9" t="s">
        <v>39</v>
      </c>
      <c r="BB5" s="5" t="s">
        <v>33</v>
      </c>
      <c r="BC5" s="30"/>
      <c r="BD5" s="30"/>
      <c r="BE5" s="8" t="s">
        <v>40</v>
      </c>
      <c r="BF5" s="8" t="s">
        <v>41</v>
      </c>
      <c r="BG5" s="8" t="s">
        <v>42</v>
      </c>
      <c r="BH5" s="31" t="s">
        <v>43</v>
      </c>
      <c r="BI5" s="31" t="s">
        <v>44</v>
      </c>
      <c r="BJ5" s="32"/>
      <c r="BK5" s="33" t="s">
        <v>45</v>
      </c>
      <c r="BL5" s="33" t="s">
        <v>46</v>
      </c>
      <c r="BM5" s="33" t="s">
        <v>47</v>
      </c>
    </row>
    <row r="6" spans="2:65" ht="15.75" customHeight="1" thickBot="1">
      <c r="B6" s="35"/>
      <c r="C6" s="36"/>
      <c r="D6" s="37"/>
      <c r="E6" s="38"/>
      <c r="F6" s="39"/>
      <c r="G6" s="40"/>
      <c r="H6" s="236"/>
      <c r="I6" s="41"/>
      <c r="J6" s="42"/>
      <c r="K6" s="42"/>
      <c r="L6" s="42"/>
      <c r="M6" s="42"/>
      <c r="N6" s="43"/>
      <c r="O6" s="43"/>
      <c r="P6" s="43"/>
      <c r="Q6" s="44"/>
      <c r="R6" s="45"/>
      <c r="S6" s="46"/>
      <c r="T6" s="47"/>
      <c r="U6" s="40"/>
      <c r="V6" s="48"/>
      <c r="W6" s="40"/>
      <c r="X6" s="49"/>
      <c r="Y6" s="50"/>
      <c r="Z6" s="41"/>
      <c r="AA6" s="51"/>
      <c r="AB6" s="51"/>
      <c r="AC6" s="43"/>
      <c r="AD6" s="52"/>
      <c r="AE6" s="53"/>
      <c r="AF6" s="54"/>
      <c r="AG6" s="55"/>
      <c r="AH6" s="56"/>
      <c r="AI6" s="56"/>
      <c r="AJ6" s="57"/>
      <c r="AK6" s="58"/>
      <c r="AL6" s="58"/>
      <c r="AN6" s="37"/>
      <c r="AO6" s="37"/>
      <c r="AP6" s="38"/>
      <c r="AQ6" s="38"/>
      <c r="AR6" s="38"/>
      <c r="AS6" s="38"/>
      <c r="AU6" s="37"/>
      <c r="AV6" s="38"/>
      <c r="AW6" s="38"/>
      <c r="AX6" s="39"/>
      <c r="AY6" s="59"/>
      <c r="AZ6" s="38"/>
      <c r="BA6" s="38"/>
      <c r="BB6" s="38"/>
      <c r="BC6" s="39"/>
      <c r="BD6" s="39"/>
      <c r="BE6" s="37"/>
      <c r="BF6" s="37"/>
      <c r="BG6" s="37"/>
      <c r="BH6" s="60"/>
      <c r="BI6" s="60"/>
      <c r="BJ6" s="60"/>
      <c r="BK6" s="37"/>
      <c r="BL6" s="37"/>
      <c r="BM6" s="37"/>
    </row>
    <row r="7" spans="2:65" ht="2.25" customHeight="1">
      <c r="B7" s="1334" t="s">
        <v>48</v>
      </c>
      <c r="C7" s="77"/>
      <c r="D7" s="77"/>
      <c r="E7" s="36"/>
      <c r="F7" s="78"/>
      <c r="G7" s="79"/>
      <c r="H7" s="237"/>
      <c r="I7" s="80"/>
      <c r="J7" s="81"/>
      <c r="K7" s="81"/>
      <c r="L7" s="81"/>
      <c r="M7" s="81"/>
      <c r="N7" s="77">
        <f>SUM(I7:M7)/1000</f>
        <v>0</v>
      </c>
      <c r="O7" s="77"/>
      <c r="P7" s="77"/>
      <c r="Q7" s="82"/>
      <c r="R7" s="83"/>
      <c r="S7" s="84"/>
      <c r="T7" s="79"/>
      <c r="U7" s="79"/>
      <c r="V7" s="85"/>
      <c r="W7" s="79"/>
      <c r="X7" s="86"/>
      <c r="Y7" s="87"/>
      <c r="Z7" s="80"/>
      <c r="AA7" s="88"/>
      <c r="AB7" s="88"/>
      <c r="AC7" s="77"/>
      <c r="AD7" s="89"/>
      <c r="AE7" s="80"/>
      <c r="AF7" s="77"/>
      <c r="AG7" s="89"/>
      <c r="AH7" s="79"/>
      <c r="AI7" s="79"/>
      <c r="AJ7" s="90"/>
      <c r="AK7" s="91"/>
      <c r="AL7" s="91"/>
      <c r="AN7" s="77"/>
      <c r="AO7" s="77"/>
      <c r="AP7" s="36"/>
      <c r="AQ7" s="36"/>
      <c r="AR7" s="36"/>
      <c r="AS7" s="36"/>
      <c r="AU7" s="77"/>
      <c r="AV7" s="36"/>
      <c r="AW7" s="36"/>
      <c r="AX7" s="29"/>
      <c r="AY7" s="77"/>
      <c r="AZ7" s="36"/>
      <c r="BA7" s="36"/>
      <c r="BB7" s="36"/>
      <c r="BC7" s="29"/>
      <c r="BD7" s="29"/>
      <c r="BE7" s="92"/>
      <c r="BF7" s="77"/>
      <c r="BG7" s="77"/>
      <c r="BH7" s="93"/>
      <c r="BI7" s="93"/>
      <c r="BJ7" s="93"/>
      <c r="BK7" s="77"/>
      <c r="BL7" s="77"/>
      <c r="BM7" s="77"/>
    </row>
    <row r="8" spans="2:65" ht="39" customHeight="1">
      <c r="B8" s="1335"/>
      <c r="C8" s="94" t="s">
        <v>49</v>
      </c>
      <c r="D8" s="94" t="e">
        <f>#REF!</f>
        <v>#REF!</v>
      </c>
      <c r="E8" s="95" t="e">
        <f>#REF!</f>
        <v>#REF!</v>
      </c>
      <c r="F8" s="96" t="e">
        <f>#REF!</f>
        <v>#REF!</v>
      </c>
      <c r="G8" s="97" t="e">
        <f>SUM(E8:F8)</f>
        <v>#REF!</v>
      </c>
      <c r="H8" s="238"/>
      <c r="I8" s="98" t="e">
        <f>#REF!</f>
        <v>#REF!</v>
      </c>
      <c r="J8" s="99" t="e">
        <f>#REF!</f>
        <v>#REF!</v>
      </c>
      <c r="K8" s="99" t="e">
        <f>#REF!</f>
        <v>#REF!</v>
      </c>
      <c r="L8" s="99" t="e">
        <f>#REF!</f>
        <v>#REF!</v>
      </c>
      <c r="M8" s="99" t="e">
        <f>#REF!</f>
        <v>#REF!</v>
      </c>
      <c r="N8" s="94" t="e">
        <f>#REF!</f>
        <v>#REF!</v>
      </c>
      <c r="O8" s="94" t="e">
        <f>#REF!</f>
        <v>#REF!</v>
      </c>
      <c r="P8" s="94" t="e">
        <f>#REF!</f>
        <v>#REF!</v>
      </c>
      <c r="Q8" s="100" t="e">
        <f>#REF!</f>
        <v>#REF!</v>
      </c>
      <c r="R8" s="101" t="e">
        <f>#REF!</f>
        <v>#REF!</v>
      </c>
      <c r="S8" s="102" t="e">
        <f>#REF!</f>
        <v>#REF!</v>
      </c>
      <c r="T8" s="97" t="e">
        <f>I8-J8+K8+L8+M8+Q8+R8+S8</f>
        <v>#REF!</v>
      </c>
      <c r="U8" s="97" t="e">
        <f>G8-T8</f>
        <v>#REF!</v>
      </c>
      <c r="V8" s="103" t="e">
        <f t="shared" ref="V8:V25" si="0">U8/G8</f>
        <v>#REF!</v>
      </c>
      <c r="W8" s="97" t="e">
        <f t="shared" ref="W8:W25" si="1">MAX((U8*0.4),0)</f>
        <v>#REF!</v>
      </c>
      <c r="X8" s="104" t="e">
        <f t="shared" ref="X8:X25" si="2">U8-W8</f>
        <v>#REF!</v>
      </c>
      <c r="Y8" s="105" t="e">
        <f t="shared" ref="Y8:Y25" si="3">SUM(X8,Q8)</f>
        <v>#REF!</v>
      </c>
      <c r="Z8" s="98" t="e">
        <f t="shared" ref="Z8:Z25" si="4">$Y8/5%</f>
        <v>#REF!</v>
      </c>
      <c r="AA8" s="106" t="e">
        <f>$Y8/6.66%</f>
        <v>#REF!</v>
      </c>
      <c r="AB8" s="106" t="e">
        <f>$Y8/10%</f>
        <v>#REF!</v>
      </c>
      <c r="AC8" s="94" t="e">
        <f t="shared" ref="AC8:AC25" si="5">$Y8/15%</f>
        <v>#REF!</v>
      </c>
      <c r="AD8" s="107" t="e">
        <f t="shared" ref="AD8:AD25" si="6">$Y8/20%</f>
        <v>#REF!</v>
      </c>
      <c r="AE8" s="98" t="e">
        <f>#REF!</f>
        <v>#REF!</v>
      </c>
      <c r="AF8" s="94" t="e">
        <f>#REF!</f>
        <v>#REF!</v>
      </c>
      <c r="AG8" s="107" t="e">
        <f>#REF!</f>
        <v>#REF!</v>
      </c>
      <c r="AH8" s="97" t="e">
        <f>#REF!</f>
        <v>#REF!</v>
      </c>
      <c r="AI8" s="97" t="e">
        <f>#REF!</f>
        <v>#REF!</v>
      </c>
      <c r="AJ8" s="108" t="e">
        <f t="shared" ref="AJ8:AJ25" si="7">SUM(AE8:AI8)</f>
        <v>#REF!</v>
      </c>
      <c r="AK8" s="109" t="e">
        <f t="shared" ref="AK8:AK25" si="8">IF((AA8-AJ8)&gt;0,"○","×")</f>
        <v>#REF!</v>
      </c>
      <c r="AL8" s="109" t="e">
        <f>IF((AB8-AJ8)&gt;0,"○","×")</f>
        <v>#REF!</v>
      </c>
      <c r="AN8" s="94">
        <v>109666</v>
      </c>
      <c r="AO8" s="94">
        <v>111112</v>
      </c>
      <c r="AP8" s="95">
        <v>115169</v>
      </c>
      <c r="AQ8" s="95">
        <v>100771</v>
      </c>
      <c r="AR8" s="95">
        <f>SUM(AN8:AP8)</f>
        <v>335947</v>
      </c>
      <c r="AS8" s="95">
        <f>AR8/3</f>
        <v>111982.33333333333</v>
      </c>
      <c r="AU8" s="94">
        <v>1759</v>
      </c>
      <c r="AV8" s="95"/>
      <c r="AW8" s="95">
        <f t="shared" ref="AW8:AW25" si="9">SUM(AU8:AV8)</f>
        <v>1759</v>
      </c>
      <c r="AX8" s="29"/>
      <c r="AY8" s="94">
        <v>277234</v>
      </c>
      <c r="AZ8" s="95">
        <v>35408</v>
      </c>
      <c r="BA8" s="95"/>
      <c r="BB8" s="95">
        <v>328875</v>
      </c>
      <c r="BC8" s="110">
        <f>AY8/BB8</f>
        <v>0.84297681489927789</v>
      </c>
      <c r="BD8" s="111" t="e">
        <f>AJ8*BC8*0.04</f>
        <v>#REF!</v>
      </c>
      <c r="BE8" s="112" t="s">
        <v>50</v>
      </c>
      <c r="BF8" s="94">
        <v>163</v>
      </c>
      <c r="BG8" s="94"/>
      <c r="BH8" s="113" t="e">
        <f t="shared" ref="BH8:BH25" si="10">I8/$BF8</f>
        <v>#REF!</v>
      </c>
      <c r="BI8" s="113" t="e">
        <f t="shared" ref="BI8:BI18" si="11">I8/$BG8</f>
        <v>#REF!</v>
      </c>
      <c r="BJ8" s="114" t="s">
        <v>51</v>
      </c>
      <c r="BK8" s="94" t="e">
        <f>K8/$BF$8</f>
        <v>#REF!</v>
      </c>
      <c r="BL8" s="94" t="e">
        <f>U8/$BF$8</f>
        <v>#REF!</v>
      </c>
      <c r="BM8" s="94" t="e">
        <f>Y8/$BF$8</f>
        <v>#REF!</v>
      </c>
    </row>
    <row r="9" spans="2:65" ht="39" customHeight="1">
      <c r="B9" s="1331" t="s">
        <v>52</v>
      </c>
      <c r="C9" s="115" t="s">
        <v>53</v>
      </c>
      <c r="D9" s="115" t="e">
        <f>#REF!</f>
        <v>#REF!</v>
      </c>
      <c r="E9" s="116" t="e">
        <f>#REF!</f>
        <v>#REF!</v>
      </c>
      <c r="F9" s="117" t="e">
        <f>#REF!</f>
        <v>#REF!</v>
      </c>
      <c r="G9" s="118" t="e">
        <f>SUM(E9:F9)</f>
        <v>#REF!</v>
      </c>
      <c r="H9" s="239"/>
      <c r="I9" s="119" t="e">
        <f>#REF!</f>
        <v>#REF!</v>
      </c>
      <c r="J9" s="116" t="e">
        <f>#REF!</f>
        <v>#REF!</v>
      </c>
      <c r="K9" s="99" t="e">
        <f>#REF!</f>
        <v>#REF!</v>
      </c>
      <c r="L9" s="116" t="e">
        <f>#REF!</f>
        <v>#REF!</v>
      </c>
      <c r="M9" s="313" t="e">
        <f>#REF!</f>
        <v>#REF!</v>
      </c>
      <c r="N9" s="114" t="e">
        <f>#REF!</f>
        <v>#REF!</v>
      </c>
      <c r="O9" s="114" t="e">
        <f>#REF!</f>
        <v>#REF!</v>
      </c>
      <c r="P9" s="115" t="e">
        <f>#REF!</f>
        <v>#REF!</v>
      </c>
      <c r="Q9" s="120" t="e">
        <f>#REF!</f>
        <v>#REF!</v>
      </c>
      <c r="R9" s="121" t="e">
        <f>#REF!</f>
        <v>#REF!</v>
      </c>
      <c r="S9" s="122" t="e">
        <f>#REF!</f>
        <v>#REF!</v>
      </c>
      <c r="T9" s="97" t="e">
        <f>I9-J9+K9+L9+M9+Q9+R9+S9</f>
        <v>#REF!</v>
      </c>
      <c r="U9" s="118" t="e">
        <f>G9-T9</f>
        <v>#REF!</v>
      </c>
      <c r="V9" s="123" t="e">
        <f t="shared" si="0"/>
        <v>#REF!</v>
      </c>
      <c r="W9" s="118" t="e">
        <f t="shared" si="1"/>
        <v>#REF!</v>
      </c>
      <c r="X9" s="124" t="e">
        <f t="shared" si="2"/>
        <v>#REF!</v>
      </c>
      <c r="Y9" s="125" t="e">
        <f t="shared" si="3"/>
        <v>#REF!</v>
      </c>
      <c r="Z9" s="119" t="e">
        <f t="shared" si="4"/>
        <v>#REF!</v>
      </c>
      <c r="AA9" s="126" t="e">
        <f>$Y9/6.66%</f>
        <v>#REF!</v>
      </c>
      <c r="AB9" s="126" t="e">
        <f>$Y9/10%</f>
        <v>#REF!</v>
      </c>
      <c r="AC9" s="115" t="e">
        <f t="shared" si="5"/>
        <v>#REF!</v>
      </c>
      <c r="AD9" s="107" t="e">
        <f t="shared" si="6"/>
        <v>#REF!</v>
      </c>
      <c r="AE9" s="119" t="e">
        <f>#REF!</f>
        <v>#REF!</v>
      </c>
      <c r="AF9" s="115" t="e">
        <f>#REF!</f>
        <v>#REF!</v>
      </c>
      <c r="AG9" s="107" t="e">
        <f>#REF!</f>
        <v>#REF!</v>
      </c>
      <c r="AH9" s="118" t="e">
        <f>#REF!</f>
        <v>#REF!</v>
      </c>
      <c r="AI9" s="118" t="e">
        <f>#REF!</f>
        <v>#REF!</v>
      </c>
      <c r="AJ9" s="127" t="e">
        <f t="shared" si="7"/>
        <v>#REF!</v>
      </c>
      <c r="AK9" s="128" t="e">
        <f t="shared" si="8"/>
        <v>#REF!</v>
      </c>
      <c r="AL9" s="128" t="e">
        <f>IF((AB9-AJ9)&gt;0,"○","×")</f>
        <v>#REF!</v>
      </c>
      <c r="AN9" s="115">
        <v>32728</v>
      </c>
      <c r="AO9" s="115">
        <v>34046</v>
      </c>
      <c r="AP9" s="116">
        <v>34816</v>
      </c>
      <c r="AQ9" s="116">
        <v>35871</v>
      </c>
      <c r="AR9" s="116">
        <f>SUM(AN9:AP9)</f>
        <v>101590</v>
      </c>
      <c r="AS9" s="116">
        <f t="shared" ref="AS9:AS20" si="12">AR9/3</f>
        <v>33863.333333333336</v>
      </c>
      <c r="AU9" s="115">
        <v>6</v>
      </c>
      <c r="AV9" s="116"/>
      <c r="AW9" s="116">
        <f t="shared" si="9"/>
        <v>6</v>
      </c>
      <c r="AX9" s="29"/>
      <c r="AY9" s="115">
        <v>53762</v>
      </c>
      <c r="AZ9" s="116">
        <v>915</v>
      </c>
      <c r="BA9" s="116"/>
      <c r="BB9" s="116">
        <v>59310</v>
      </c>
      <c r="BC9" s="110">
        <f>AY9/BB9</f>
        <v>0.90645759568369588</v>
      </c>
      <c r="BD9" s="110"/>
      <c r="BE9" s="129" t="s">
        <v>50</v>
      </c>
      <c r="BF9" s="115">
        <v>100</v>
      </c>
      <c r="BG9" s="115"/>
      <c r="BH9" s="114" t="e">
        <f t="shared" si="10"/>
        <v>#REF!</v>
      </c>
      <c r="BI9" s="114" t="e">
        <f t="shared" si="11"/>
        <v>#REF!</v>
      </c>
      <c r="BJ9" s="114" t="s">
        <v>54</v>
      </c>
      <c r="BK9" s="115" t="e">
        <f>K9/$BF$8</f>
        <v>#REF!</v>
      </c>
      <c r="BL9" s="115" t="e">
        <f>U9/$BF$8</f>
        <v>#REF!</v>
      </c>
      <c r="BM9" s="115" t="e">
        <f>Y9/$BF$8</f>
        <v>#REF!</v>
      </c>
    </row>
    <row r="10" spans="2:65" ht="39" customHeight="1">
      <c r="B10" s="1331"/>
      <c r="C10" s="130" t="s">
        <v>55</v>
      </c>
      <c r="D10" s="130" t="e">
        <f>#REF!</f>
        <v>#REF!</v>
      </c>
      <c r="E10" s="131" t="e">
        <f>#REF!</f>
        <v>#REF!</v>
      </c>
      <c r="F10" s="29" t="e">
        <f>#REF!</f>
        <v>#REF!</v>
      </c>
      <c r="G10" s="132" t="e">
        <f>SUM(E10:F10)</f>
        <v>#REF!</v>
      </c>
      <c r="H10" s="240"/>
      <c r="I10" s="133" t="e">
        <f>#REF!</f>
        <v>#REF!</v>
      </c>
      <c r="J10" s="131" t="e">
        <f>#REF!</f>
        <v>#REF!</v>
      </c>
      <c r="K10" s="99" t="e">
        <f>#REF!</f>
        <v>#REF!</v>
      </c>
      <c r="L10" s="131" t="e">
        <f>#REF!</f>
        <v>#REF!</v>
      </c>
      <c r="M10" s="131" t="e">
        <f>#REF!</f>
        <v>#REF!</v>
      </c>
      <c r="N10" s="130" t="e">
        <f>#REF!</f>
        <v>#REF!</v>
      </c>
      <c r="O10" s="130" t="e">
        <f>#REF!</f>
        <v>#REF!</v>
      </c>
      <c r="P10" s="130" t="e">
        <f>#REF!</f>
        <v>#REF!</v>
      </c>
      <c r="Q10" s="134" t="e">
        <f>#REF!</f>
        <v>#REF!</v>
      </c>
      <c r="R10" s="135" t="e">
        <f>#REF!</f>
        <v>#REF!</v>
      </c>
      <c r="S10" s="136" t="e">
        <f>#REF!</f>
        <v>#REF!</v>
      </c>
      <c r="T10" s="97" t="e">
        <f>I10-J10+K10+L10+M10+Q10+R10+S10</f>
        <v>#REF!</v>
      </c>
      <c r="U10" s="132" t="e">
        <f>G10-T10</f>
        <v>#REF!</v>
      </c>
      <c r="V10" s="137" t="e">
        <f t="shared" si="0"/>
        <v>#REF!</v>
      </c>
      <c r="W10" s="132" t="e">
        <f t="shared" si="1"/>
        <v>#REF!</v>
      </c>
      <c r="X10" s="138" t="e">
        <f t="shared" si="2"/>
        <v>#REF!</v>
      </c>
      <c r="Y10" s="139" t="e">
        <f t="shared" si="3"/>
        <v>#REF!</v>
      </c>
      <c r="Z10" s="133" t="e">
        <f t="shared" si="4"/>
        <v>#REF!</v>
      </c>
      <c r="AA10" s="140" t="e">
        <f>$Y10/6.66%</f>
        <v>#REF!</v>
      </c>
      <c r="AB10" s="140" t="e">
        <f>$Y10/10%</f>
        <v>#REF!</v>
      </c>
      <c r="AC10" s="130" t="e">
        <f t="shared" si="5"/>
        <v>#REF!</v>
      </c>
      <c r="AD10" s="141" t="e">
        <f t="shared" si="6"/>
        <v>#REF!</v>
      </c>
      <c r="AE10" s="133" t="e">
        <f>#REF!</f>
        <v>#REF!</v>
      </c>
      <c r="AF10" s="130" t="e">
        <f>#REF!</f>
        <v>#REF!</v>
      </c>
      <c r="AG10" s="141" t="e">
        <f>#REF!</f>
        <v>#REF!</v>
      </c>
      <c r="AH10" s="132" t="e">
        <f>#REF!</f>
        <v>#REF!</v>
      </c>
      <c r="AI10" s="132" t="e">
        <f>#REF!</f>
        <v>#REF!</v>
      </c>
      <c r="AJ10" s="142" t="e">
        <f t="shared" si="7"/>
        <v>#REF!</v>
      </c>
      <c r="AK10" s="143" t="e">
        <f t="shared" si="8"/>
        <v>#REF!</v>
      </c>
      <c r="AL10" s="143" t="e">
        <f>IF((AB10-AJ10)&gt;0,"○","×")</f>
        <v>#REF!</v>
      </c>
      <c r="AN10" s="130">
        <v>45978</v>
      </c>
      <c r="AO10" s="130">
        <v>52161</v>
      </c>
      <c r="AP10" s="131">
        <v>59330</v>
      </c>
      <c r="AQ10" s="131">
        <v>55191</v>
      </c>
      <c r="AR10" s="131">
        <f>SUM(AN10:AP10)</f>
        <v>157469</v>
      </c>
      <c r="AS10" s="131">
        <f t="shared" si="12"/>
        <v>52489.666666666664</v>
      </c>
      <c r="AU10" s="130">
        <v>568</v>
      </c>
      <c r="AV10" s="131"/>
      <c r="AW10" s="131">
        <f t="shared" si="9"/>
        <v>568</v>
      </c>
      <c r="AX10" s="29"/>
      <c r="AY10" s="130">
        <v>141693</v>
      </c>
      <c r="AZ10" s="131">
        <v>3718</v>
      </c>
      <c r="BA10" s="131"/>
      <c r="BB10" s="131">
        <v>155549</v>
      </c>
      <c r="BC10" s="110">
        <f>AY10/BB10</f>
        <v>0.91092196028261196</v>
      </c>
      <c r="BD10" s="110"/>
      <c r="BE10" s="144" t="s">
        <v>56</v>
      </c>
      <c r="BF10" s="130">
        <v>154</v>
      </c>
      <c r="BG10" s="130"/>
      <c r="BH10" s="145" t="e">
        <f t="shared" si="10"/>
        <v>#REF!</v>
      </c>
      <c r="BI10" s="145" t="e">
        <f t="shared" si="11"/>
        <v>#REF!</v>
      </c>
      <c r="BJ10" s="145"/>
      <c r="BK10" s="130" t="e">
        <f>K10/$BF$8</f>
        <v>#REF!</v>
      </c>
      <c r="BL10" s="130" t="e">
        <f>U10/$BF$8</f>
        <v>#REF!</v>
      </c>
      <c r="BM10" s="130" t="e">
        <f>Y10/$BF$8</f>
        <v>#REF!</v>
      </c>
    </row>
    <row r="11" spans="2:65" ht="39" customHeight="1" thickBot="1">
      <c r="B11" s="1332"/>
      <c r="C11" s="146" t="s">
        <v>1</v>
      </c>
      <c r="D11" s="146" t="e">
        <f>SUM(D8:D10)</f>
        <v>#REF!</v>
      </c>
      <c r="E11" s="147" t="e">
        <f>SUM(E8:E10)</f>
        <v>#REF!</v>
      </c>
      <c r="F11" s="148" t="e">
        <f>SUM(F8:F10)</f>
        <v>#REF!</v>
      </c>
      <c r="G11" s="149" t="e">
        <f>SUM(G8:G10)</f>
        <v>#REF!</v>
      </c>
      <c r="H11" s="241" t="e">
        <f>(D11+F11)/1000</f>
        <v>#REF!</v>
      </c>
      <c r="I11" s="150" t="e">
        <f>SUM(I8:I10)</f>
        <v>#REF!</v>
      </c>
      <c r="J11" s="147" t="e">
        <f>SUM(J8:J10)</f>
        <v>#REF!</v>
      </c>
      <c r="K11" s="147" t="e">
        <f>SUM(K8:K10)</f>
        <v>#REF!</v>
      </c>
      <c r="L11" s="147" t="e">
        <f>SUM(L8:L10)</f>
        <v>#REF!</v>
      </c>
      <c r="M11" s="147" t="e">
        <f>SUM(M8:M10)</f>
        <v>#REF!</v>
      </c>
      <c r="N11" s="146" t="e">
        <f>SUM(I11:M11)/1000</f>
        <v>#REF!</v>
      </c>
      <c r="O11" s="146" t="e">
        <f t="shared" ref="O11:U11" si="13">SUM(O8:O10)</f>
        <v>#REF!</v>
      </c>
      <c r="P11" s="146" t="e">
        <f t="shared" si="13"/>
        <v>#REF!</v>
      </c>
      <c r="Q11" s="151" t="e">
        <f t="shared" si="13"/>
        <v>#REF!</v>
      </c>
      <c r="R11" s="152" t="e">
        <f t="shared" si="13"/>
        <v>#REF!</v>
      </c>
      <c r="S11" s="153" t="e">
        <f t="shared" si="13"/>
        <v>#REF!</v>
      </c>
      <c r="T11" s="149" t="e">
        <f t="shared" si="13"/>
        <v>#REF!</v>
      </c>
      <c r="U11" s="149" t="e">
        <f t="shared" si="13"/>
        <v>#REF!</v>
      </c>
      <c r="V11" s="154" t="e">
        <f t="shared" si="0"/>
        <v>#REF!</v>
      </c>
      <c r="W11" s="149" t="e">
        <f t="shared" si="1"/>
        <v>#REF!</v>
      </c>
      <c r="X11" s="155" t="e">
        <f t="shared" si="2"/>
        <v>#REF!</v>
      </c>
      <c r="Y11" s="156" t="e">
        <f t="shared" si="3"/>
        <v>#REF!</v>
      </c>
      <c r="Z11" s="150" t="e">
        <f t="shared" si="4"/>
        <v>#REF!</v>
      </c>
      <c r="AA11" s="157" t="e">
        <f t="shared" ref="AA11:AA25" si="14">$Y11/6.66%</f>
        <v>#REF!</v>
      </c>
      <c r="AB11" s="157" t="e">
        <f t="shared" ref="AB11:AB25" si="15">$Y11/10%</f>
        <v>#REF!</v>
      </c>
      <c r="AC11" s="146" t="e">
        <f t="shared" si="5"/>
        <v>#REF!</v>
      </c>
      <c r="AD11" s="158" t="e">
        <f t="shared" si="6"/>
        <v>#REF!</v>
      </c>
      <c r="AE11" s="150" t="e">
        <f>SUM(AE8:AE10)</f>
        <v>#REF!</v>
      </c>
      <c r="AF11" s="146" t="e">
        <f>SUM(AF8:AF10)</f>
        <v>#REF!</v>
      </c>
      <c r="AG11" s="158" t="e">
        <f>SUM(AG8:AG10)</f>
        <v>#REF!</v>
      </c>
      <c r="AH11" s="149" t="e">
        <f>SUM(AH8:AH10)</f>
        <v>#REF!</v>
      </c>
      <c r="AI11" s="149" t="e">
        <f>SUM(AI8:AI10)</f>
        <v>#REF!</v>
      </c>
      <c r="AJ11" s="159" t="e">
        <f t="shared" si="7"/>
        <v>#REF!</v>
      </c>
      <c r="AK11" s="160" t="e">
        <f t="shared" si="8"/>
        <v>#REF!</v>
      </c>
      <c r="AL11" s="160" t="e">
        <f>IF((AB11-AJ11)&gt;0,"○","×")</f>
        <v>#REF!</v>
      </c>
      <c r="AN11" s="146">
        <f t="shared" ref="AN11:AS11" si="16">SUM(AN8:AN10)</f>
        <v>188372</v>
      </c>
      <c r="AO11" s="146">
        <f t="shared" si="16"/>
        <v>197319</v>
      </c>
      <c r="AP11" s="147">
        <f t="shared" si="16"/>
        <v>209315</v>
      </c>
      <c r="AQ11" s="147">
        <f t="shared" si="16"/>
        <v>191833</v>
      </c>
      <c r="AR11" s="147">
        <f t="shared" si="16"/>
        <v>595006</v>
      </c>
      <c r="AS11" s="147">
        <f t="shared" si="16"/>
        <v>198335.33333333331</v>
      </c>
      <c r="AU11" s="146">
        <f>SUM(AU8:AU10)</f>
        <v>2333</v>
      </c>
      <c r="AV11" s="147">
        <f>SUM(AV8:AV10)</f>
        <v>0</v>
      </c>
      <c r="AW11" s="147">
        <f t="shared" si="9"/>
        <v>2333</v>
      </c>
      <c r="AX11" s="29"/>
      <c r="AY11" s="146"/>
      <c r="AZ11" s="147"/>
      <c r="BA11" s="147"/>
      <c r="BB11" s="147"/>
      <c r="BC11" s="110"/>
      <c r="BD11" s="110"/>
      <c r="BE11" s="161"/>
      <c r="BF11" s="146">
        <f>SUM(BF8:BF10)</f>
        <v>417</v>
      </c>
      <c r="BG11" s="146">
        <f>SUM(BG8:BG10)</f>
        <v>0</v>
      </c>
      <c r="BH11" s="162" t="e">
        <f t="shared" si="10"/>
        <v>#REF!</v>
      </c>
      <c r="BI11" s="162" t="e">
        <f t="shared" si="11"/>
        <v>#REF!</v>
      </c>
      <c r="BJ11" s="162"/>
      <c r="BK11" s="146" t="e">
        <f>SUM(BK8:BK10)</f>
        <v>#REF!</v>
      </c>
      <c r="BL11" s="146" t="e">
        <f>SUM(BL8:BL10)</f>
        <v>#REF!</v>
      </c>
      <c r="BM11" s="146" t="e">
        <f>SUM(BM8:BM10)</f>
        <v>#REF!</v>
      </c>
    </row>
    <row r="12" spans="2:65" ht="39" customHeight="1">
      <c r="B12" s="1333" t="s">
        <v>2</v>
      </c>
      <c r="C12" s="77" t="s">
        <v>57</v>
      </c>
      <c r="D12" s="77" t="e">
        <f>#REF!</f>
        <v>#REF!</v>
      </c>
      <c r="E12" s="36" t="e">
        <f>#REF!</f>
        <v>#REF!</v>
      </c>
      <c r="F12" s="78"/>
      <c r="G12" s="79" t="e">
        <f>SUM(E12:F12)</f>
        <v>#REF!</v>
      </c>
      <c r="H12" s="237"/>
      <c r="I12" s="80" t="e">
        <f>#REF!</f>
        <v>#REF!</v>
      </c>
      <c r="J12" s="36" t="e">
        <f>#REF!</f>
        <v>#REF!</v>
      </c>
      <c r="K12" s="36" t="e">
        <f>#REF!</f>
        <v>#REF!</v>
      </c>
      <c r="L12" s="36" t="e">
        <f>#REF!</f>
        <v>#REF!</v>
      </c>
      <c r="M12" s="36" t="e">
        <f>#REF!</f>
        <v>#REF!</v>
      </c>
      <c r="N12" s="77" t="e">
        <f>#REF!</f>
        <v>#REF!</v>
      </c>
      <c r="O12" s="77" t="e">
        <f>#REF!</f>
        <v>#REF!</v>
      </c>
      <c r="P12" s="77" t="e">
        <f>#REF!</f>
        <v>#REF!</v>
      </c>
      <c r="Q12" s="82" t="e">
        <f>#REF!</f>
        <v>#REF!</v>
      </c>
      <c r="R12" s="83" t="e">
        <f>#REF!</f>
        <v>#REF!</v>
      </c>
      <c r="S12" s="84" t="e">
        <f>#REF!</f>
        <v>#REF!</v>
      </c>
      <c r="T12" s="97" t="e">
        <f>I12-J12+K12+L12+M12+Q12+R12+S12</f>
        <v>#REF!</v>
      </c>
      <c r="U12" s="79" t="e">
        <f>G12-T12</f>
        <v>#REF!</v>
      </c>
      <c r="V12" s="85" t="e">
        <f t="shared" si="0"/>
        <v>#REF!</v>
      </c>
      <c r="W12" s="79" t="e">
        <f t="shared" si="1"/>
        <v>#REF!</v>
      </c>
      <c r="X12" s="86" t="e">
        <f t="shared" si="2"/>
        <v>#REF!</v>
      </c>
      <c r="Y12" s="87" t="e">
        <f t="shared" si="3"/>
        <v>#REF!</v>
      </c>
      <c r="Z12" s="80" t="e">
        <f t="shared" si="4"/>
        <v>#REF!</v>
      </c>
      <c r="AA12" s="88" t="e">
        <f>$Y12/6.66%</f>
        <v>#REF!</v>
      </c>
      <c r="AB12" s="88" t="e">
        <f t="shared" si="15"/>
        <v>#REF!</v>
      </c>
      <c r="AC12" s="77" t="e">
        <f t="shared" si="5"/>
        <v>#REF!</v>
      </c>
      <c r="AD12" s="89" t="e">
        <f t="shared" si="6"/>
        <v>#REF!</v>
      </c>
      <c r="AE12" s="80" t="e">
        <f>#REF!</f>
        <v>#REF!</v>
      </c>
      <c r="AF12" s="77" t="e">
        <f>#REF!</f>
        <v>#REF!</v>
      </c>
      <c r="AG12" s="89" t="e">
        <f>#REF!</f>
        <v>#REF!</v>
      </c>
      <c r="AH12" s="79" t="e">
        <f>#REF!</f>
        <v>#REF!</v>
      </c>
      <c r="AI12" s="79" t="e">
        <f>#REF!</f>
        <v>#REF!</v>
      </c>
      <c r="AJ12" s="90" t="e">
        <f t="shared" si="7"/>
        <v>#REF!</v>
      </c>
      <c r="AK12" s="163" t="e">
        <f t="shared" si="8"/>
        <v>#REF!</v>
      </c>
      <c r="AL12" s="163" t="e">
        <f t="shared" ref="AL12:AL21" si="17">IF((AB12-AJ12)&gt;0,"○","×")</f>
        <v>#REF!</v>
      </c>
      <c r="AN12" s="77">
        <v>74248</v>
      </c>
      <c r="AO12" s="77">
        <v>78912</v>
      </c>
      <c r="AP12" s="36">
        <v>76148</v>
      </c>
      <c r="AQ12" s="36">
        <v>55490</v>
      </c>
      <c r="AR12" s="36">
        <f t="shared" ref="AR12:AR24" si="18">SUM(AN12:AP12)</f>
        <v>229308</v>
      </c>
      <c r="AS12" s="36">
        <f t="shared" si="12"/>
        <v>76436</v>
      </c>
      <c r="AU12" s="77">
        <v>816</v>
      </c>
      <c r="AV12" s="36"/>
      <c r="AW12" s="36">
        <f t="shared" si="9"/>
        <v>816</v>
      </c>
      <c r="AX12" s="29"/>
      <c r="AY12" s="77">
        <v>131413</v>
      </c>
      <c r="AZ12" s="36">
        <v>14348</v>
      </c>
      <c r="BA12" s="36"/>
      <c r="BB12" s="36">
        <v>155803</v>
      </c>
      <c r="BC12" s="110">
        <f>AY12/BB12</f>
        <v>0.84345615938075647</v>
      </c>
      <c r="BD12" s="110"/>
      <c r="BE12" s="92" t="s">
        <v>50</v>
      </c>
      <c r="BF12" s="77">
        <v>200</v>
      </c>
      <c r="BG12" s="77"/>
      <c r="BH12" s="93" t="e">
        <f t="shared" si="10"/>
        <v>#REF!</v>
      </c>
      <c r="BI12" s="93" t="e">
        <f t="shared" si="11"/>
        <v>#REF!</v>
      </c>
      <c r="BJ12" s="93"/>
      <c r="BK12" s="77" t="e">
        <f>K12/$BF$8</f>
        <v>#REF!</v>
      </c>
      <c r="BL12" s="77" t="e">
        <f>U12/$BF$8</f>
        <v>#REF!</v>
      </c>
      <c r="BM12" s="77" t="e">
        <f>Y12/$BF$8</f>
        <v>#REF!</v>
      </c>
    </row>
    <row r="13" spans="2:65" ht="39" customHeight="1">
      <c r="B13" s="1331"/>
      <c r="C13" s="115" t="s">
        <v>58</v>
      </c>
      <c r="D13" s="115" t="e">
        <f>#REF!</f>
        <v>#REF!</v>
      </c>
      <c r="E13" s="116" t="e">
        <f>#REF!</f>
        <v>#REF!</v>
      </c>
      <c r="F13" s="117"/>
      <c r="G13" s="118" t="e">
        <f>SUM(E13:F13)</f>
        <v>#REF!</v>
      </c>
      <c r="H13" s="239"/>
      <c r="I13" s="119" t="e">
        <f>#REF!</f>
        <v>#REF!</v>
      </c>
      <c r="J13" s="116" t="e">
        <f>#REF!</f>
        <v>#REF!</v>
      </c>
      <c r="K13" s="116" t="e">
        <f>#REF!</f>
        <v>#REF!</v>
      </c>
      <c r="L13" s="116" t="e">
        <f>#REF!</f>
        <v>#REF!</v>
      </c>
      <c r="M13" s="116" t="e">
        <f>#REF!</f>
        <v>#REF!</v>
      </c>
      <c r="N13" s="115" t="e">
        <f>#REF!</f>
        <v>#REF!</v>
      </c>
      <c r="O13" s="115" t="e">
        <f>#REF!</f>
        <v>#REF!</v>
      </c>
      <c r="P13" s="115" t="e">
        <f>#REF!</f>
        <v>#REF!</v>
      </c>
      <c r="Q13" s="120" t="e">
        <f>#REF!</f>
        <v>#REF!</v>
      </c>
      <c r="R13" s="121" t="e">
        <f>#REF!</f>
        <v>#REF!</v>
      </c>
      <c r="S13" s="122" t="e">
        <f>#REF!</f>
        <v>#REF!</v>
      </c>
      <c r="T13" s="97" t="e">
        <f>I13-J13+K13+L13+M13+Q13+R13+S13</f>
        <v>#REF!</v>
      </c>
      <c r="U13" s="118" t="e">
        <f>G13-T13</f>
        <v>#REF!</v>
      </c>
      <c r="V13" s="123" t="e">
        <f t="shared" si="0"/>
        <v>#REF!</v>
      </c>
      <c r="W13" s="118" t="e">
        <f t="shared" si="1"/>
        <v>#REF!</v>
      </c>
      <c r="X13" s="124" t="e">
        <f t="shared" si="2"/>
        <v>#REF!</v>
      </c>
      <c r="Y13" s="125" t="e">
        <f t="shared" si="3"/>
        <v>#REF!</v>
      </c>
      <c r="Z13" s="119" t="e">
        <f t="shared" si="4"/>
        <v>#REF!</v>
      </c>
      <c r="AA13" s="126" t="e">
        <f>$Y13/6.66%</f>
        <v>#REF!</v>
      </c>
      <c r="AB13" s="126" t="e">
        <f t="shared" si="15"/>
        <v>#REF!</v>
      </c>
      <c r="AC13" s="115" t="e">
        <f t="shared" si="5"/>
        <v>#REF!</v>
      </c>
      <c r="AD13" s="164" t="e">
        <f t="shared" si="6"/>
        <v>#REF!</v>
      </c>
      <c r="AE13" s="119" t="e">
        <f>#REF!</f>
        <v>#REF!</v>
      </c>
      <c r="AF13" s="115" t="e">
        <f>#REF!</f>
        <v>#REF!</v>
      </c>
      <c r="AG13" s="164" t="e">
        <f>#REF!</f>
        <v>#REF!</v>
      </c>
      <c r="AH13" s="118" t="e">
        <f>#REF!</f>
        <v>#REF!</v>
      </c>
      <c r="AI13" s="118" t="e">
        <f>#REF!</f>
        <v>#REF!</v>
      </c>
      <c r="AJ13" s="127" t="e">
        <f t="shared" si="7"/>
        <v>#REF!</v>
      </c>
      <c r="AK13" s="128" t="e">
        <f t="shared" si="8"/>
        <v>#REF!</v>
      </c>
      <c r="AL13" s="128" t="e">
        <f t="shared" si="17"/>
        <v>#REF!</v>
      </c>
      <c r="AN13" s="115">
        <v>56781</v>
      </c>
      <c r="AO13" s="115">
        <v>69755</v>
      </c>
      <c r="AP13" s="116">
        <v>77349</v>
      </c>
      <c r="AQ13" s="116">
        <v>68716</v>
      </c>
      <c r="AR13" s="116">
        <f t="shared" si="18"/>
        <v>203885</v>
      </c>
      <c r="AS13" s="116">
        <f t="shared" si="12"/>
        <v>67961.666666666672</v>
      </c>
      <c r="AU13" s="115">
        <v>642</v>
      </c>
      <c r="AV13" s="116"/>
      <c r="AW13" s="116">
        <f t="shared" si="9"/>
        <v>642</v>
      </c>
      <c r="AX13" s="29"/>
      <c r="AY13" s="115">
        <v>29369</v>
      </c>
      <c r="AZ13" s="116">
        <v>8306</v>
      </c>
      <c r="BA13" s="116"/>
      <c r="BB13" s="116">
        <v>51296</v>
      </c>
      <c r="BC13" s="110">
        <f>AY13/BB13</f>
        <v>0.57253976918278227</v>
      </c>
      <c r="BD13" s="110"/>
      <c r="BE13" s="165" t="s">
        <v>59</v>
      </c>
      <c r="BF13" s="166">
        <v>66</v>
      </c>
      <c r="BG13" s="166"/>
      <c r="BH13" s="166" t="e">
        <f t="shared" si="10"/>
        <v>#REF!</v>
      </c>
      <c r="BI13" s="166" t="e">
        <f t="shared" si="11"/>
        <v>#REF!</v>
      </c>
      <c r="BJ13" s="166"/>
      <c r="BK13" s="115" t="e">
        <f>K13/$BF$8</f>
        <v>#REF!</v>
      </c>
      <c r="BL13" s="115" t="e">
        <f>U13/$BF$8</f>
        <v>#REF!</v>
      </c>
      <c r="BM13" s="115" t="e">
        <f>Y13/$BF$8</f>
        <v>#REF!</v>
      </c>
    </row>
    <row r="14" spans="2:65" ht="39" customHeight="1">
      <c r="B14" s="1331"/>
      <c r="C14" s="115" t="s">
        <v>60</v>
      </c>
      <c r="D14" s="115" t="e">
        <f>#REF!</f>
        <v>#REF!</v>
      </c>
      <c r="E14" s="116" t="e">
        <f>#REF!</f>
        <v>#REF!</v>
      </c>
      <c r="F14" s="167"/>
      <c r="G14" s="118" t="e">
        <f>SUM(E14:F14)</f>
        <v>#REF!</v>
      </c>
      <c r="H14" s="239"/>
      <c r="I14" s="119" t="e">
        <f>#REF!</f>
        <v>#REF!</v>
      </c>
      <c r="J14" s="116" t="e">
        <f>#REF!</f>
        <v>#REF!</v>
      </c>
      <c r="K14" s="116" t="e">
        <f>#REF!</f>
        <v>#REF!</v>
      </c>
      <c r="L14" s="116" t="e">
        <f>#REF!</f>
        <v>#REF!</v>
      </c>
      <c r="M14" s="116" t="e">
        <f>#REF!</f>
        <v>#REF!</v>
      </c>
      <c r="N14" s="115" t="e">
        <f>#REF!</f>
        <v>#REF!</v>
      </c>
      <c r="O14" s="115" t="e">
        <f>#REF!</f>
        <v>#REF!</v>
      </c>
      <c r="P14" s="115" t="e">
        <f>#REF!</f>
        <v>#REF!</v>
      </c>
      <c r="Q14" s="120" t="e">
        <f>#REF!</f>
        <v>#REF!</v>
      </c>
      <c r="R14" s="121" t="e">
        <f>#REF!</f>
        <v>#REF!</v>
      </c>
      <c r="S14" s="122" t="e">
        <f>#REF!</f>
        <v>#REF!</v>
      </c>
      <c r="T14" s="97" t="e">
        <f>I14-J14+K14+L14+M14+Q14+R14+S14</f>
        <v>#REF!</v>
      </c>
      <c r="U14" s="118" t="e">
        <f>G14-T14</f>
        <v>#REF!</v>
      </c>
      <c r="V14" s="123" t="e">
        <f t="shared" si="0"/>
        <v>#REF!</v>
      </c>
      <c r="W14" s="118" t="e">
        <f t="shared" si="1"/>
        <v>#REF!</v>
      </c>
      <c r="X14" s="124" t="e">
        <f t="shared" si="2"/>
        <v>#REF!</v>
      </c>
      <c r="Y14" s="125" t="e">
        <f t="shared" si="3"/>
        <v>#REF!</v>
      </c>
      <c r="Z14" s="119" t="e">
        <f t="shared" si="4"/>
        <v>#REF!</v>
      </c>
      <c r="AA14" s="126" t="e">
        <f>$Y14/6.66%</f>
        <v>#REF!</v>
      </c>
      <c r="AB14" s="126" t="e">
        <f t="shared" si="15"/>
        <v>#REF!</v>
      </c>
      <c r="AC14" s="115" t="e">
        <f t="shared" si="5"/>
        <v>#REF!</v>
      </c>
      <c r="AD14" s="164" t="e">
        <f t="shared" si="6"/>
        <v>#REF!</v>
      </c>
      <c r="AE14" s="119" t="e">
        <f>#REF!</f>
        <v>#REF!</v>
      </c>
      <c r="AF14" s="115" t="e">
        <f>#REF!</f>
        <v>#REF!</v>
      </c>
      <c r="AG14" s="164" t="e">
        <f>#REF!</f>
        <v>#REF!</v>
      </c>
      <c r="AH14" s="118" t="e">
        <f>#REF!</f>
        <v>#REF!</v>
      </c>
      <c r="AI14" s="118" t="e">
        <f>#REF!</f>
        <v>#REF!</v>
      </c>
      <c r="AJ14" s="127" t="e">
        <f t="shared" si="7"/>
        <v>#REF!</v>
      </c>
      <c r="AK14" s="128" t="e">
        <f t="shared" si="8"/>
        <v>#REF!</v>
      </c>
      <c r="AL14" s="128" t="e">
        <f t="shared" si="17"/>
        <v>#REF!</v>
      </c>
      <c r="AN14" s="115">
        <v>30822</v>
      </c>
      <c r="AO14" s="115">
        <v>31484</v>
      </c>
      <c r="AP14" s="116">
        <v>31754</v>
      </c>
      <c r="AQ14" s="116">
        <v>26161</v>
      </c>
      <c r="AR14" s="116">
        <f t="shared" si="18"/>
        <v>94060</v>
      </c>
      <c r="AS14" s="116">
        <f t="shared" si="12"/>
        <v>31353.333333333332</v>
      </c>
      <c r="AU14" s="115">
        <v>608</v>
      </c>
      <c r="AV14" s="116"/>
      <c r="AW14" s="116">
        <f t="shared" si="9"/>
        <v>608</v>
      </c>
      <c r="AX14" s="29"/>
      <c r="AY14" s="115">
        <v>163186</v>
      </c>
      <c r="AZ14" s="116">
        <v>10550</v>
      </c>
      <c r="BA14" s="116"/>
      <c r="BB14" s="116">
        <v>211343</v>
      </c>
      <c r="BC14" s="110">
        <f>AY14/BB14</f>
        <v>0.77213818295377656</v>
      </c>
      <c r="BD14" s="110"/>
      <c r="BE14" s="129" t="s">
        <v>59</v>
      </c>
      <c r="BF14" s="115">
        <v>200</v>
      </c>
      <c r="BG14" s="115"/>
      <c r="BH14" s="114" t="e">
        <f t="shared" si="10"/>
        <v>#REF!</v>
      </c>
      <c r="BI14" s="114" t="e">
        <f t="shared" si="11"/>
        <v>#REF!</v>
      </c>
      <c r="BJ14" s="114"/>
      <c r="BK14" s="115" t="e">
        <f>K14/$BF$8</f>
        <v>#REF!</v>
      </c>
      <c r="BL14" s="115" t="e">
        <f>U14/$BF$8</f>
        <v>#REF!</v>
      </c>
      <c r="BM14" s="115" t="e">
        <f>Y14/$BF$8</f>
        <v>#REF!</v>
      </c>
    </row>
    <row r="15" spans="2:65" ht="39" customHeight="1">
      <c r="B15" s="1331"/>
      <c r="C15" s="130" t="s">
        <v>84</v>
      </c>
      <c r="D15" s="130" t="e">
        <f>#REF!</f>
        <v>#REF!</v>
      </c>
      <c r="E15" s="131" t="e">
        <f>#REF!</f>
        <v>#REF!</v>
      </c>
      <c r="F15" s="29" t="e">
        <f>#REF!</f>
        <v>#REF!</v>
      </c>
      <c r="G15" s="132" t="e">
        <f>SUM(E15:F15)</f>
        <v>#REF!</v>
      </c>
      <c r="H15" s="240"/>
      <c r="I15" s="133" t="e">
        <f>#REF!</f>
        <v>#REF!</v>
      </c>
      <c r="J15" s="131" t="e">
        <f>#REF!</f>
        <v>#REF!</v>
      </c>
      <c r="K15" s="131" t="e">
        <f>#REF!</f>
        <v>#REF!</v>
      </c>
      <c r="L15" s="131" t="e">
        <f>#REF!</f>
        <v>#REF!</v>
      </c>
      <c r="M15" s="131" t="e">
        <f>#REF!</f>
        <v>#REF!</v>
      </c>
      <c r="N15" s="130" t="e">
        <f>#REF!</f>
        <v>#REF!</v>
      </c>
      <c r="O15" s="130" t="e">
        <f>#REF!</f>
        <v>#REF!</v>
      </c>
      <c r="P15" s="130" t="e">
        <f>#REF!</f>
        <v>#REF!</v>
      </c>
      <c r="Q15" s="134" t="e">
        <f>#REF!</f>
        <v>#REF!</v>
      </c>
      <c r="R15" s="135" t="e">
        <f>#REF!</f>
        <v>#REF!</v>
      </c>
      <c r="S15" s="136" t="e">
        <f>#REF!</f>
        <v>#REF!</v>
      </c>
      <c r="T15" s="97" t="e">
        <f>I15-J15+K15+L15+M15+Q15+R15+S15</f>
        <v>#REF!</v>
      </c>
      <c r="U15" s="132" t="e">
        <f>G15-T15</f>
        <v>#REF!</v>
      </c>
      <c r="V15" s="137" t="e">
        <f t="shared" si="0"/>
        <v>#REF!</v>
      </c>
      <c r="W15" s="132" t="e">
        <f t="shared" si="1"/>
        <v>#REF!</v>
      </c>
      <c r="X15" s="138" t="e">
        <f t="shared" si="2"/>
        <v>#REF!</v>
      </c>
      <c r="Y15" s="139" t="e">
        <f t="shared" si="3"/>
        <v>#REF!</v>
      </c>
      <c r="Z15" s="133" t="e">
        <f t="shared" si="4"/>
        <v>#REF!</v>
      </c>
      <c r="AA15" s="140" t="e">
        <f t="shared" si="14"/>
        <v>#REF!</v>
      </c>
      <c r="AB15" s="140" t="e">
        <f t="shared" si="15"/>
        <v>#REF!</v>
      </c>
      <c r="AC15" s="130" t="e">
        <f t="shared" si="5"/>
        <v>#REF!</v>
      </c>
      <c r="AD15" s="141" t="e">
        <f t="shared" si="6"/>
        <v>#REF!</v>
      </c>
      <c r="AE15" s="133" t="e">
        <f>#REF!</f>
        <v>#REF!</v>
      </c>
      <c r="AF15" s="130" t="e">
        <f>#REF!</f>
        <v>#REF!</v>
      </c>
      <c r="AG15" s="141" t="e">
        <f>#REF!</f>
        <v>#REF!</v>
      </c>
      <c r="AH15" s="132" t="e">
        <f>#REF!</f>
        <v>#REF!</v>
      </c>
      <c r="AI15" s="132" t="e">
        <f>#REF!</f>
        <v>#REF!</v>
      </c>
      <c r="AJ15" s="142" t="e">
        <f t="shared" si="7"/>
        <v>#REF!</v>
      </c>
      <c r="AK15" s="143" t="e">
        <f t="shared" si="8"/>
        <v>#REF!</v>
      </c>
      <c r="AL15" s="143" t="e">
        <f t="shared" si="17"/>
        <v>#REF!</v>
      </c>
      <c r="AN15" s="130">
        <v>55998</v>
      </c>
      <c r="AO15" s="130">
        <v>57061</v>
      </c>
      <c r="AP15" s="131">
        <v>57915</v>
      </c>
      <c r="AQ15" s="131">
        <v>51079</v>
      </c>
      <c r="AR15" s="131">
        <f t="shared" si="18"/>
        <v>170974</v>
      </c>
      <c r="AS15" s="131">
        <f t="shared" si="12"/>
        <v>56991.333333333336</v>
      </c>
      <c r="AU15" s="130">
        <v>1388</v>
      </c>
      <c r="AV15" s="131"/>
      <c r="AW15" s="131">
        <f t="shared" si="9"/>
        <v>1388</v>
      </c>
      <c r="AX15" s="29"/>
      <c r="AY15" s="130">
        <v>319301</v>
      </c>
      <c r="AZ15" s="131">
        <v>16557</v>
      </c>
      <c r="BA15" s="131"/>
      <c r="BB15" s="131">
        <v>361996</v>
      </c>
      <c r="BC15" s="110">
        <f>AY15/BB15</f>
        <v>0.88205670780892609</v>
      </c>
      <c r="BD15" s="110"/>
      <c r="BE15" s="144" t="s">
        <v>59</v>
      </c>
      <c r="BF15" s="130">
        <v>207</v>
      </c>
      <c r="BG15" s="130"/>
      <c r="BH15" s="145" t="e">
        <f t="shared" si="10"/>
        <v>#REF!</v>
      </c>
      <c r="BI15" s="145" t="e">
        <f t="shared" si="11"/>
        <v>#REF!</v>
      </c>
      <c r="BJ15" s="145"/>
      <c r="BK15" s="130" t="e">
        <f>K15/$BF$8</f>
        <v>#REF!</v>
      </c>
      <c r="BL15" s="130" t="e">
        <f>U15/$BF$8</f>
        <v>#REF!</v>
      </c>
      <c r="BM15" s="130" t="e">
        <f>Y15/$BF$8</f>
        <v>#REF!</v>
      </c>
    </row>
    <row r="16" spans="2:65" ht="39" customHeight="1" thickBot="1">
      <c r="B16" s="1332"/>
      <c r="C16" s="146" t="s">
        <v>1</v>
      </c>
      <c r="D16" s="146" t="e">
        <f>SUM(D12:D15)</f>
        <v>#REF!</v>
      </c>
      <c r="E16" s="147" t="e">
        <f>SUM(E12:E15)</f>
        <v>#REF!</v>
      </c>
      <c r="F16" s="148" t="e">
        <f>SUM(F12:F15)</f>
        <v>#REF!</v>
      </c>
      <c r="G16" s="149" t="e">
        <f>SUM(G12:G15)</f>
        <v>#REF!</v>
      </c>
      <c r="H16" s="241" t="e">
        <f>(D16+F16)/1000</f>
        <v>#REF!</v>
      </c>
      <c r="I16" s="150" t="e">
        <f>SUM(I12:I15)</f>
        <v>#REF!</v>
      </c>
      <c r="J16" s="147" t="e">
        <f>SUM(J12:J15)</f>
        <v>#REF!</v>
      </c>
      <c r="K16" s="147" t="e">
        <f>SUM(K12:K15)</f>
        <v>#REF!</v>
      </c>
      <c r="L16" s="147" t="e">
        <f>SUM(L12:L15)</f>
        <v>#REF!</v>
      </c>
      <c r="M16" s="147" t="e">
        <f>SUM(M12:M15)</f>
        <v>#REF!</v>
      </c>
      <c r="N16" s="146" t="e">
        <f>SUM(I16:M16)/1000</f>
        <v>#REF!</v>
      </c>
      <c r="O16" s="146" t="e">
        <f t="shared" ref="O16:U16" si="19">SUM(O12:O15)</f>
        <v>#REF!</v>
      </c>
      <c r="P16" s="146" t="e">
        <f t="shared" si="19"/>
        <v>#REF!</v>
      </c>
      <c r="Q16" s="151" t="e">
        <f t="shared" si="19"/>
        <v>#REF!</v>
      </c>
      <c r="R16" s="152" t="e">
        <f t="shared" si="19"/>
        <v>#REF!</v>
      </c>
      <c r="S16" s="153" t="e">
        <f t="shared" si="19"/>
        <v>#REF!</v>
      </c>
      <c r="T16" s="149" t="e">
        <f t="shared" si="19"/>
        <v>#REF!</v>
      </c>
      <c r="U16" s="149" t="e">
        <f t="shared" si="19"/>
        <v>#REF!</v>
      </c>
      <c r="V16" s="154" t="e">
        <f t="shared" si="0"/>
        <v>#REF!</v>
      </c>
      <c r="W16" s="149" t="e">
        <f t="shared" si="1"/>
        <v>#REF!</v>
      </c>
      <c r="X16" s="155" t="e">
        <f t="shared" si="2"/>
        <v>#REF!</v>
      </c>
      <c r="Y16" s="156" t="e">
        <f t="shared" si="3"/>
        <v>#REF!</v>
      </c>
      <c r="Z16" s="150" t="e">
        <f t="shared" si="4"/>
        <v>#REF!</v>
      </c>
      <c r="AA16" s="157" t="e">
        <f t="shared" si="14"/>
        <v>#REF!</v>
      </c>
      <c r="AB16" s="157" t="e">
        <f t="shared" si="15"/>
        <v>#REF!</v>
      </c>
      <c r="AC16" s="146" t="e">
        <f t="shared" si="5"/>
        <v>#REF!</v>
      </c>
      <c r="AD16" s="158" t="e">
        <f t="shared" si="6"/>
        <v>#REF!</v>
      </c>
      <c r="AE16" s="150" t="e">
        <f>SUM(AE12:AE15)</f>
        <v>#REF!</v>
      </c>
      <c r="AF16" s="146" t="e">
        <f>SUM(AF12:AF15)</f>
        <v>#REF!</v>
      </c>
      <c r="AG16" s="158" t="e">
        <f>SUM(AG12:AG15)</f>
        <v>#REF!</v>
      </c>
      <c r="AH16" s="149" t="e">
        <f>SUM(AH12:AH15)</f>
        <v>#REF!</v>
      </c>
      <c r="AI16" s="149" t="e">
        <f>SUM(AI12:AI15)</f>
        <v>#REF!</v>
      </c>
      <c r="AJ16" s="159" t="e">
        <f t="shared" si="7"/>
        <v>#REF!</v>
      </c>
      <c r="AK16" s="160" t="e">
        <f t="shared" si="8"/>
        <v>#REF!</v>
      </c>
      <c r="AL16" s="160" t="e">
        <f t="shared" si="17"/>
        <v>#REF!</v>
      </c>
      <c r="AN16" s="146">
        <f t="shared" ref="AN16:AS16" si="20">SUM(AN12:AN15)</f>
        <v>217849</v>
      </c>
      <c r="AO16" s="146">
        <f t="shared" si="20"/>
        <v>237212</v>
      </c>
      <c r="AP16" s="147">
        <f t="shared" si="20"/>
        <v>243166</v>
      </c>
      <c r="AQ16" s="147">
        <f t="shared" si="20"/>
        <v>201446</v>
      </c>
      <c r="AR16" s="147">
        <f t="shared" si="20"/>
        <v>698227</v>
      </c>
      <c r="AS16" s="147">
        <f t="shared" si="20"/>
        <v>232742.33333333337</v>
      </c>
      <c r="AU16" s="146">
        <f>SUM(AU12:AU15)</f>
        <v>3454</v>
      </c>
      <c r="AV16" s="147">
        <f>SUM(AV12:AV15)</f>
        <v>0</v>
      </c>
      <c r="AW16" s="147">
        <f t="shared" si="9"/>
        <v>3454</v>
      </c>
      <c r="AX16" s="29"/>
      <c r="AY16" s="146"/>
      <c r="AZ16" s="147"/>
      <c r="BA16" s="147"/>
      <c r="BB16" s="147"/>
      <c r="BC16" s="110"/>
      <c r="BD16" s="110"/>
      <c r="BE16" s="161"/>
      <c r="BF16" s="146">
        <f>SUM(BF12:BF15)</f>
        <v>673</v>
      </c>
      <c r="BG16" s="146">
        <f>SUM(BG12:BG15)</f>
        <v>0</v>
      </c>
      <c r="BH16" s="162" t="e">
        <f t="shared" si="10"/>
        <v>#REF!</v>
      </c>
      <c r="BI16" s="162" t="e">
        <f t="shared" si="11"/>
        <v>#REF!</v>
      </c>
      <c r="BJ16" s="162"/>
      <c r="BK16" s="146" t="e">
        <f>SUM(BK12:BK15)</f>
        <v>#REF!</v>
      </c>
      <c r="BL16" s="146" t="e">
        <f>SUM(BL12:BL15)</f>
        <v>#REF!</v>
      </c>
      <c r="BM16" s="146" t="e">
        <f>SUM(BM12:BM15)</f>
        <v>#REF!</v>
      </c>
    </row>
    <row r="17" spans="2:65" ht="39" customHeight="1">
      <c r="B17" s="1333" t="s">
        <v>61</v>
      </c>
      <c r="C17" s="130" t="s">
        <v>62</v>
      </c>
      <c r="D17" s="130" t="e">
        <f>#REF!</f>
        <v>#REF!</v>
      </c>
      <c r="E17" s="131" t="e">
        <f>#REF!</f>
        <v>#REF!</v>
      </c>
      <c r="F17" s="29" t="e">
        <f>#REF!</f>
        <v>#REF!</v>
      </c>
      <c r="G17" s="132" t="e">
        <f>SUM(E17:F17)</f>
        <v>#REF!</v>
      </c>
      <c r="H17" s="240"/>
      <c r="I17" s="133" t="e">
        <f>#REF!</f>
        <v>#REF!</v>
      </c>
      <c r="J17" s="131" t="e">
        <f>#REF!</f>
        <v>#REF!</v>
      </c>
      <c r="K17" s="131" t="e">
        <f>#REF!</f>
        <v>#REF!</v>
      </c>
      <c r="L17" s="131" t="e">
        <f>#REF!</f>
        <v>#REF!</v>
      </c>
      <c r="M17" s="131" t="e">
        <f>#REF!</f>
        <v>#REF!</v>
      </c>
      <c r="N17" s="130" t="e">
        <f>#REF!</f>
        <v>#REF!</v>
      </c>
      <c r="O17" s="130" t="e">
        <f>#REF!</f>
        <v>#REF!</v>
      </c>
      <c r="P17" t="e">
        <f>#REF!</f>
        <v>#REF!</v>
      </c>
      <c r="Q17" s="134" t="e">
        <f>#REF!</f>
        <v>#REF!</v>
      </c>
      <c r="R17" s="135" t="e">
        <f>#REF!</f>
        <v>#REF!</v>
      </c>
      <c r="S17" s="136" t="e">
        <f>#REF!</f>
        <v>#REF!</v>
      </c>
      <c r="T17" s="97" t="e">
        <f>I17-J17+K17+L17+M17+Q17+R17+S17</f>
        <v>#REF!</v>
      </c>
      <c r="U17" s="132" t="e">
        <f>G17-T17</f>
        <v>#REF!</v>
      </c>
      <c r="V17" s="137" t="e">
        <f t="shared" si="0"/>
        <v>#REF!</v>
      </c>
      <c r="W17" s="132" t="e">
        <f t="shared" si="1"/>
        <v>#REF!</v>
      </c>
      <c r="X17" s="138" t="e">
        <f t="shared" si="2"/>
        <v>#REF!</v>
      </c>
      <c r="Y17" s="139" t="e">
        <f t="shared" si="3"/>
        <v>#REF!</v>
      </c>
      <c r="Z17" s="133" t="e">
        <f t="shared" si="4"/>
        <v>#REF!</v>
      </c>
      <c r="AA17" s="140" t="e">
        <f t="shared" si="14"/>
        <v>#REF!</v>
      </c>
      <c r="AB17" s="140" t="e">
        <f t="shared" si="15"/>
        <v>#REF!</v>
      </c>
      <c r="AC17" s="130" t="e">
        <f t="shared" si="5"/>
        <v>#REF!</v>
      </c>
      <c r="AD17" s="141" t="e">
        <f t="shared" si="6"/>
        <v>#REF!</v>
      </c>
      <c r="AE17" s="133" t="e">
        <f>#REF!</f>
        <v>#REF!</v>
      </c>
      <c r="AF17" s="130" t="e">
        <f>#REF!</f>
        <v>#REF!</v>
      </c>
      <c r="AG17" s="141" t="e">
        <f>#REF!</f>
        <v>#REF!</v>
      </c>
      <c r="AH17" s="132" t="e">
        <f>#REF!</f>
        <v>#REF!</v>
      </c>
      <c r="AI17" s="132" t="e">
        <f>#REF!</f>
        <v>#REF!</v>
      </c>
      <c r="AJ17" s="142" t="e">
        <f t="shared" si="7"/>
        <v>#REF!</v>
      </c>
      <c r="AK17" s="143" t="e">
        <f t="shared" si="8"/>
        <v>#REF!</v>
      </c>
      <c r="AL17" s="143" t="e">
        <f t="shared" si="17"/>
        <v>#REF!</v>
      </c>
      <c r="AN17" s="130">
        <v>141525</v>
      </c>
      <c r="AO17" s="130">
        <v>150417</v>
      </c>
      <c r="AP17" s="131">
        <v>139259</v>
      </c>
      <c r="AQ17" s="131">
        <v>131690</v>
      </c>
      <c r="AR17" s="131">
        <f t="shared" si="18"/>
        <v>431201</v>
      </c>
      <c r="AS17" s="131">
        <f t="shared" si="12"/>
        <v>143733.66666666666</v>
      </c>
      <c r="AU17" s="130">
        <v>1328</v>
      </c>
      <c r="AV17" s="131"/>
      <c r="AW17" s="131">
        <f t="shared" si="9"/>
        <v>1328</v>
      </c>
      <c r="AX17" s="29"/>
      <c r="AY17" s="130">
        <v>173111</v>
      </c>
      <c r="AZ17" s="131">
        <v>0</v>
      </c>
      <c r="BA17" s="131"/>
      <c r="BB17" s="131">
        <v>205358</v>
      </c>
      <c r="BC17" s="110">
        <f>AY17/BB17</f>
        <v>0.84297178585689381</v>
      </c>
      <c r="BD17" s="110"/>
      <c r="BE17" s="144" t="s">
        <v>59</v>
      </c>
      <c r="BF17" s="130">
        <v>200</v>
      </c>
      <c r="BG17" s="130"/>
      <c r="BH17" s="168" t="e">
        <f t="shared" si="10"/>
        <v>#REF!</v>
      </c>
      <c r="BI17" s="168" t="e">
        <f t="shared" si="11"/>
        <v>#REF!</v>
      </c>
      <c r="BJ17" s="168"/>
      <c r="BK17" s="130" t="e">
        <f>K17/$BF$8</f>
        <v>#REF!</v>
      </c>
      <c r="BL17" s="130" t="e">
        <f>U17/$BF$8</f>
        <v>#REF!</v>
      </c>
      <c r="BM17" s="130" t="e">
        <f>Y17/$BF$8</f>
        <v>#REF!</v>
      </c>
    </row>
    <row r="18" spans="2:65" ht="39" customHeight="1">
      <c r="B18" s="1331"/>
      <c r="C18" s="115" t="s">
        <v>63</v>
      </c>
      <c r="D18" s="115" t="e">
        <f>#REF!</f>
        <v>#REF!</v>
      </c>
      <c r="E18" s="116" t="e">
        <f>#REF!</f>
        <v>#REF!</v>
      </c>
      <c r="F18" s="117" t="e">
        <f>#REF!</f>
        <v>#REF!</v>
      </c>
      <c r="G18" s="118" t="e">
        <f>SUM(E18:F18)</f>
        <v>#REF!</v>
      </c>
      <c r="H18" s="239"/>
      <c r="I18" s="119" t="e">
        <f>#REF!</f>
        <v>#REF!</v>
      </c>
      <c r="J18" s="116" t="e">
        <f>#REF!</f>
        <v>#REF!</v>
      </c>
      <c r="K18" s="116" t="e">
        <f>#REF!</f>
        <v>#REF!</v>
      </c>
      <c r="L18" s="116" t="e">
        <f>#REF!</f>
        <v>#REF!</v>
      </c>
      <c r="M18" s="116" t="e">
        <f>#REF!</f>
        <v>#REF!</v>
      </c>
      <c r="N18" s="115" t="e">
        <f>#REF!</f>
        <v>#REF!</v>
      </c>
      <c r="O18" s="115" t="e">
        <f>#REF!</f>
        <v>#REF!</v>
      </c>
      <c r="P18" t="e">
        <f>#REF!</f>
        <v>#REF!</v>
      </c>
      <c r="Q18" s="120" t="e">
        <f>#REF!</f>
        <v>#REF!</v>
      </c>
      <c r="R18" s="121" t="e">
        <f>#REF!</f>
        <v>#REF!</v>
      </c>
      <c r="S18" s="122" t="e">
        <f>#REF!</f>
        <v>#REF!</v>
      </c>
      <c r="T18" s="97" t="e">
        <f>I18-J18+K18+L18+M18+Q18+R18+S18</f>
        <v>#REF!</v>
      </c>
      <c r="U18" s="118" t="e">
        <f>G18-T18</f>
        <v>#REF!</v>
      </c>
      <c r="V18" s="123" t="e">
        <f t="shared" si="0"/>
        <v>#REF!</v>
      </c>
      <c r="W18" s="118" t="e">
        <f t="shared" si="1"/>
        <v>#REF!</v>
      </c>
      <c r="X18" s="124" t="e">
        <f t="shared" si="2"/>
        <v>#REF!</v>
      </c>
      <c r="Y18" s="125" t="e">
        <f t="shared" si="3"/>
        <v>#REF!</v>
      </c>
      <c r="Z18" s="119" t="e">
        <f t="shared" si="4"/>
        <v>#REF!</v>
      </c>
      <c r="AA18" s="126" t="e">
        <f t="shared" si="14"/>
        <v>#REF!</v>
      </c>
      <c r="AB18" s="126" t="e">
        <f t="shared" si="15"/>
        <v>#REF!</v>
      </c>
      <c r="AC18" s="115" t="e">
        <f t="shared" si="5"/>
        <v>#REF!</v>
      </c>
      <c r="AD18" s="164" t="e">
        <f t="shared" si="6"/>
        <v>#REF!</v>
      </c>
      <c r="AE18" s="119" t="e">
        <f>#REF!</f>
        <v>#REF!</v>
      </c>
      <c r="AF18" s="115" t="e">
        <f>#REF!</f>
        <v>#REF!</v>
      </c>
      <c r="AG18" s="164" t="e">
        <f>#REF!</f>
        <v>#REF!</v>
      </c>
      <c r="AH18" s="118" t="e">
        <f>#REF!</f>
        <v>#REF!</v>
      </c>
      <c r="AI18" s="118" t="e">
        <f>#REF!</f>
        <v>#REF!</v>
      </c>
      <c r="AJ18" s="127" t="e">
        <f t="shared" si="7"/>
        <v>#REF!</v>
      </c>
      <c r="AK18" s="128" t="e">
        <f t="shared" si="8"/>
        <v>#REF!</v>
      </c>
      <c r="AL18" s="128" t="e">
        <f t="shared" si="17"/>
        <v>#REF!</v>
      </c>
      <c r="AN18" s="130">
        <v>33057</v>
      </c>
      <c r="AO18" s="115">
        <v>35896</v>
      </c>
      <c r="AP18" s="131">
        <v>40603</v>
      </c>
      <c r="AQ18" s="131">
        <v>44411</v>
      </c>
      <c r="AR18" s="131">
        <f t="shared" si="18"/>
        <v>109556</v>
      </c>
      <c r="AS18" s="131">
        <f t="shared" si="12"/>
        <v>36518.666666666664</v>
      </c>
      <c r="AU18" s="130">
        <v>962</v>
      </c>
      <c r="AV18" s="131"/>
      <c r="AW18" s="131">
        <f t="shared" si="9"/>
        <v>962</v>
      </c>
      <c r="AX18" s="29"/>
      <c r="AY18" s="130">
        <v>155367</v>
      </c>
      <c r="AZ18" s="131">
        <v>13490</v>
      </c>
      <c r="BA18" s="131"/>
      <c r="BB18" s="131">
        <v>177194</v>
      </c>
      <c r="BC18" s="110">
        <f>AY18/BB18</f>
        <v>0.87681862817025402</v>
      </c>
      <c r="BD18" s="110"/>
      <c r="BE18" s="144" t="s">
        <v>50</v>
      </c>
      <c r="BF18" s="130">
        <v>196</v>
      </c>
      <c r="BG18" s="130"/>
      <c r="BH18" s="114" t="e">
        <f t="shared" si="10"/>
        <v>#REF!</v>
      </c>
      <c r="BI18" s="114" t="e">
        <f t="shared" si="11"/>
        <v>#REF!</v>
      </c>
      <c r="BJ18" s="114"/>
      <c r="BK18" s="130" t="e">
        <f>K18/$BF$8</f>
        <v>#REF!</v>
      </c>
      <c r="BL18" s="130" t="e">
        <f>U18/$BF$8</f>
        <v>#REF!</v>
      </c>
      <c r="BM18" s="130" t="e">
        <f>Y18/$BF$8</f>
        <v>#REF!</v>
      </c>
    </row>
    <row r="19" spans="2:65" ht="39" customHeight="1">
      <c r="B19" s="1331"/>
      <c r="C19" s="115" t="s">
        <v>64</v>
      </c>
      <c r="D19" s="115" t="e">
        <f>#REF!</f>
        <v>#REF!</v>
      </c>
      <c r="E19" s="116" t="e">
        <f>#REF!</f>
        <v>#REF!</v>
      </c>
      <c r="F19" s="117" t="e">
        <f>#REF!</f>
        <v>#REF!</v>
      </c>
      <c r="G19" s="118" t="e">
        <f>SUM(E19:F19)</f>
        <v>#REF!</v>
      </c>
      <c r="H19" s="239"/>
      <c r="I19" s="119" t="e">
        <f>#REF!</f>
        <v>#REF!</v>
      </c>
      <c r="J19" s="116" t="e">
        <f>#REF!</f>
        <v>#REF!</v>
      </c>
      <c r="K19" s="116" t="e">
        <f>#REF!</f>
        <v>#REF!</v>
      </c>
      <c r="L19" s="116" t="e">
        <f>#REF!</f>
        <v>#REF!</v>
      </c>
      <c r="M19" s="116" t="e">
        <f>#REF!</f>
        <v>#REF!</v>
      </c>
      <c r="N19" s="115" t="e">
        <f>#REF!</f>
        <v>#REF!</v>
      </c>
      <c r="O19" s="115" t="e">
        <f>#REF!</f>
        <v>#REF!</v>
      </c>
      <c r="P19" t="e">
        <f>#REF!</f>
        <v>#REF!</v>
      </c>
      <c r="Q19" s="120" t="e">
        <f>#REF!</f>
        <v>#REF!</v>
      </c>
      <c r="R19" s="121" t="e">
        <f>#REF!</f>
        <v>#REF!</v>
      </c>
      <c r="S19" s="122" t="e">
        <f>#REF!</f>
        <v>#REF!</v>
      </c>
      <c r="T19" s="97" t="e">
        <f>I19-J19+K19+L19+M19+Q19+R19+S19</f>
        <v>#REF!</v>
      </c>
      <c r="U19" s="118" t="e">
        <f>G19-T19</f>
        <v>#REF!</v>
      </c>
      <c r="V19" s="123" t="e">
        <f t="shared" si="0"/>
        <v>#REF!</v>
      </c>
      <c r="W19" s="118" t="e">
        <f t="shared" si="1"/>
        <v>#REF!</v>
      </c>
      <c r="X19" s="124" t="e">
        <f t="shared" si="2"/>
        <v>#REF!</v>
      </c>
      <c r="Y19" s="125" t="e">
        <f t="shared" si="3"/>
        <v>#REF!</v>
      </c>
      <c r="Z19" s="119" t="e">
        <f t="shared" si="4"/>
        <v>#REF!</v>
      </c>
      <c r="AA19" s="126" t="e">
        <f t="shared" si="14"/>
        <v>#REF!</v>
      </c>
      <c r="AB19" s="126" t="e">
        <f t="shared" si="15"/>
        <v>#REF!</v>
      </c>
      <c r="AC19" s="115" t="e">
        <f t="shared" si="5"/>
        <v>#REF!</v>
      </c>
      <c r="AD19" s="164" t="e">
        <f t="shared" si="6"/>
        <v>#REF!</v>
      </c>
      <c r="AE19" s="119" t="e">
        <f>#REF!</f>
        <v>#REF!</v>
      </c>
      <c r="AF19" s="115" t="e">
        <f>#REF!</f>
        <v>#REF!</v>
      </c>
      <c r="AG19" s="164" t="e">
        <f>#REF!</f>
        <v>#REF!</v>
      </c>
      <c r="AH19" s="118" t="e">
        <f>#REF!</f>
        <v>#REF!</v>
      </c>
      <c r="AI19" s="118" t="e">
        <f>#REF!</f>
        <v>#REF!</v>
      </c>
      <c r="AJ19" s="127" t="e">
        <f t="shared" si="7"/>
        <v>#REF!</v>
      </c>
      <c r="AK19" s="128" t="e">
        <f t="shared" si="8"/>
        <v>#REF!</v>
      </c>
      <c r="AL19" s="128" t="e">
        <f t="shared" si="17"/>
        <v>#REF!</v>
      </c>
      <c r="AN19" s="130">
        <v>47295</v>
      </c>
      <c r="AO19" s="115">
        <v>47813</v>
      </c>
      <c r="AP19" s="131">
        <v>39937</v>
      </c>
      <c r="AQ19" s="131">
        <v>38714</v>
      </c>
      <c r="AR19" s="131">
        <f t="shared" si="18"/>
        <v>135045</v>
      </c>
      <c r="AS19" s="131">
        <f t="shared" si="12"/>
        <v>45015</v>
      </c>
      <c r="AU19" s="130">
        <v>746</v>
      </c>
      <c r="AV19" s="131"/>
      <c r="AW19" s="131">
        <f t="shared" si="9"/>
        <v>746</v>
      </c>
      <c r="AX19" s="29"/>
      <c r="AY19" s="130">
        <v>133050</v>
      </c>
      <c r="AZ19" s="131">
        <v>10381</v>
      </c>
      <c r="BA19" s="131"/>
      <c r="BB19" s="131">
        <v>149214</v>
      </c>
      <c r="BC19" s="110">
        <f>AY19/BB19</f>
        <v>0.8916723631830793</v>
      </c>
      <c r="BD19" s="110"/>
      <c r="BE19" s="169" t="s">
        <v>50</v>
      </c>
      <c r="BF19" s="134">
        <v>203</v>
      </c>
      <c r="BG19" s="169"/>
      <c r="BH19" s="120" t="e">
        <f t="shared" si="10"/>
        <v>#REF!</v>
      </c>
      <c r="BI19" s="170" t="s">
        <v>85</v>
      </c>
      <c r="BJ19" s="120" t="s">
        <v>65</v>
      </c>
      <c r="BK19" s="130" t="e">
        <f>K19/$BF$8</f>
        <v>#REF!</v>
      </c>
      <c r="BL19" s="130" t="e">
        <f>U19/$BF$8</f>
        <v>#REF!</v>
      </c>
      <c r="BM19" s="130" t="e">
        <f>Y19/$BF$8</f>
        <v>#REF!</v>
      </c>
    </row>
    <row r="20" spans="2:65" ht="39" customHeight="1">
      <c r="B20" s="1331"/>
      <c r="C20" s="171" t="s">
        <v>86</v>
      </c>
      <c r="D20" s="171" t="e">
        <f>#REF!</f>
        <v>#REF!</v>
      </c>
      <c r="E20" s="172" t="e">
        <f>#REF!</f>
        <v>#REF!</v>
      </c>
      <c r="F20" s="173" t="e">
        <f>#REF!</f>
        <v>#REF!</v>
      </c>
      <c r="G20" s="174" t="e">
        <f>SUM(E20:F20)</f>
        <v>#REF!</v>
      </c>
      <c r="H20" s="242"/>
      <c r="I20" s="175" t="e">
        <f>#REF!</f>
        <v>#REF!</v>
      </c>
      <c r="J20" s="172" t="e">
        <f>#REF!</f>
        <v>#REF!</v>
      </c>
      <c r="K20" s="172" t="e">
        <f>#REF!</f>
        <v>#REF!</v>
      </c>
      <c r="L20" s="172" t="e">
        <f>#REF!</f>
        <v>#REF!</v>
      </c>
      <c r="M20" s="172" t="e">
        <f>#REF!</f>
        <v>#REF!</v>
      </c>
      <c r="N20" s="171" t="e">
        <f>#REF!</f>
        <v>#REF!</v>
      </c>
      <c r="O20" s="171" t="e">
        <f>#REF!</f>
        <v>#REF!</v>
      </c>
      <c r="P20" t="e">
        <f>#REF!</f>
        <v>#REF!</v>
      </c>
      <c r="Q20" s="176" t="e">
        <f>#REF!</f>
        <v>#REF!</v>
      </c>
      <c r="R20" s="177" t="e">
        <f>#REF!</f>
        <v>#REF!</v>
      </c>
      <c r="S20" s="178" t="e">
        <f>#REF!</f>
        <v>#REF!</v>
      </c>
      <c r="T20" s="97" t="e">
        <f>I20-J20+K20+L20+M20+Q20+R20+S20</f>
        <v>#REF!</v>
      </c>
      <c r="U20" s="174" t="e">
        <f>G20-T20</f>
        <v>#REF!</v>
      </c>
      <c r="V20" s="179" t="e">
        <f t="shared" si="0"/>
        <v>#REF!</v>
      </c>
      <c r="W20" s="174" t="e">
        <f t="shared" si="1"/>
        <v>#REF!</v>
      </c>
      <c r="X20" s="180" t="e">
        <f t="shared" si="2"/>
        <v>#REF!</v>
      </c>
      <c r="Y20" s="181" t="e">
        <f t="shared" si="3"/>
        <v>#REF!</v>
      </c>
      <c r="Z20" s="175" t="e">
        <f t="shared" si="4"/>
        <v>#REF!</v>
      </c>
      <c r="AA20" s="182" t="e">
        <f t="shared" si="14"/>
        <v>#REF!</v>
      </c>
      <c r="AB20" s="182" t="e">
        <f t="shared" si="15"/>
        <v>#REF!</v>
      </c>
      <c r="AC20" s="171" t="e">
        <f t="shared" si="5"/>
        <v>#REF!</v>
      </c>
      <c r="AD20" s="183" t="e">
        <f t="shared" si="6"/>
        <v>#REF!</v>
      </c>
      <c r="AE20" s="175" t="e">
        <f>#REF!</f>
        <v>#REF!</v>
      </c>
      <c r="AF20" s="171" t="e">
        <f>#REF!</f>
        <v>#REF!</v>
      </c>
      <c r="AG20" s="183" t="e">
        <f>#REF!</f>
        <v>#REF!</v>
      </c>
      <c r="AH20" s="174" t="e">
        <f>#REF!</f>
        <v>#REF!</v>
      </c>
      <c r="AI20" s="174" t="e">
        <f>#REF!</f>
        <v>#REF!</v>
      </c>
      <c r="AJ20" s="184" t="e">
        <f t="shared" si="7"/>
        <v>#REF!</v>
      </c>
      <c r="AK20" s="185" t="e">
        <f t="shared" si="8"/>
        <v>#REF!</v>
      </c>
      <c r="AL20" s="185" t="e">
        <f t="shared" si="17"/>
        <v>#REF!</v>
      </c>
      <c r="AN20" s="130">
        <v>272317</v>
      </c>
      <c r="AO20" s="171">
        <v>248549</v>
      </c>
      <c r="AP20" s="131">
        <v>237777</v>
      </c>
      <c r="AQ20" s="131">
        <v>238534</v>
      </c>
      <c r="AR20" s="131">
        <f>SUM(AN20:AP20)</f>
        <v>758643</v>
      </c>
      <c r="AS20" s="131">
        <f t="shared" si="12"/>
        <v>252881</v>
      </c>
      <c r="AU20" s="130">
        <v>2023</v>
      </c>
      <c r="AV20" s="131"/>
      <c r="AW20" s="131">
        <f t="shared" si="9"/>
        <v>2023</v>
      </c>
      <c r="AX20" s="29"/>
      <c r="AY20" s="130">
        <v>294448</v>
      </c>
      <c r="AZ20" s="131">
        <v>13547</v>
      </c>
      <c r="BA20" s="131"/>
      <c r="BB20" s="131">
        <v>320354</v>
      </c>
      <c r="BC20" s="110">
        <f>AY20/BB20</f>
        <v>0.91913320888766803</v>
      </c>
      <c r="BD20" s="110"/>
      <c r="BE20" s="144" t="s">
        <v>50</v>
      </c>
      <c r="BF20" s="130">
        <v>200</v>
      </c>
      <c r="BG20" s="130"/>
      <c r="BH20" s="186" t="e">
        <f t="shared" si="10"/>
        <v>#REF!</v>
      </c>
      <c r="BI20" s="186" t="e">
        <f t="shared" ref="BI20:BI25" si="21">I20/$BG20</f>
        <v>#REF!</v>
      </c>
      <c r="BJ20" s="186"/>
      <c r="BK20" s="130" t="e">
        <f>K20/$BF$8</f>
        <v>#REF!</v>
      </c>
      <c r="BL20" s="130" t="e">
        <f>U20/$BF$8</f>
        <v>#REF!</v>
      </c>
      <c r="BM20" s="130" t="e">
        <f>Y20/$BF$8</f>
        <v>#REF!</v>
      </c>
    </row>
    <row r="21" spans="2:65" ht="39" customHeight="1" thickBot="1">
      <c r="B21" s="1331"/>
      <c r="C21" s="146" t="s">
        <v>1</v>
      </c>
      <c r="D21" s="146" t="e">
        <f>SUM(D17:D20)</f>
        <v>#REF!</v>
      </c>
      <c r="E21" s="147" t="e">
        <f>SUM(E17:E20)</f>
        <v>#REF!</v>
      </c>
      <c r="F21" s="148" t="e">
        <f>SUM(F17:F20)</f>
        <v>#REF!</v>
      </c>
      <c r="G21" s="149" t="e">
        <f>SUM(G17:G20)</f>
        <v>#REF!</v>
      </c>
      <c r="H21" s="241" t="e">
        <f>(D21+F21)/1000</f>
        <v>#REF!</v>
      </c>
      <c r="I21" s="150" t="e">
        <f>SUM(I17:I20)</f>
        <v>#REF!</v>
      </c>
      <c r="J21" s="147" t="e">
        <f>SUM(J17:J20)</f>
        <v>#REF!</v>
      </c>
      <c r="K21" s="147" t="e">
        <f>SUM(K17:K20)</f>
        <v>#REF!</v>
      </c>
      <c r="L21" s="147" t="e">
        <f>SUM(L17:L20)</f>
        <v>#REF!</v>
      </c>
      <c r="M21" s="147" t="e">
        <f>SUM(M17:M20)</f>
        <v>#REF!</v>
      </c>
      <c r="N21" s="146" t="e">
        <f>SUM(I21:M21)/1000</f>
        <v>#REF!</v>
      </c>
      <c r="O21" s="146" t="e">
        <f>SUM(O17:O20)</f>
        <v>#REF!</v>
      </c>
      <c r="P21" s="146" t="e">
        <f t="shared" ref="P21:U21" si="22">SUM(P17:P20)</f>
        <v>#REF!</v>
      </c>
      <c r="Q21" s="151" t="e">
        <f t="shared" si="22"/>
        <v>#REF!</v>
      </c>
      <c r="R21" s="152" t="e">
        <f t="shared" si="22"/>
        <v>#REF!</v>
      </c>
      <c r="S21" s="153" t="e">
        <f t="shared" si="22"/>
        <v>#REF!</v>
      </c>
      <c r="T21" s="149" t="e">
        <f t="shared" si="22"/>
        <v>#REF!</v>
      </c>
      <c r="U21" s="149" t="e">
        <f t="shared" si="22"/>
        <v>#REF!</v>
      </c>
      <c r="V21" s="154" t="e">
        <f t="shared" si="0"/>
        <v>#REF!</v>
      </c>
      <c r="W21" s="149" t="e">
        <f t="shared" si="1"/>
        <v>#REF!</v>
      </c>
      <c r="X21" s="155" t="e">
        <f t="shared" si="2"/>
        <v>#REF!</v>
      </c>
      <c r="Y21" s="156" t="e">
        <f t="shared" si="3"/>
        <v>#REF!</v>
      </c>
      <c r="Z21" s="150" t="e">
        <f t="shared" si="4"/>
        <v>#REF!</v>
      </c>
      <c r="AA21" s="157" t="e">
        <f t="shared" si="14"/>
        <v>#REF!</v>
      </c>
      <c r="AB21" s="157" t="e">
        <f t="shared" si="15"/>
        <v>#REF!</v>
      </c>
      <c r="AC21" s="146" t="e">
        <f t="shared" si="5"/>
        <v>#REF!</v>
      </c>
      <c r="AD21" s="158" t="e">
        <f t="shared" si="6"/>
        <v>#REF!</v>
      </c>
      <c r="AE21" s="150" t="e">
        <f>SUM(AE17:AE20)</f>
        <v>#REF!</v>
      </c>
      <c r="AF21" s="146" t="e">
        <f>SUM(AF17:AF20)</f>
        <v>#REF!</v>
      </c>
      <c r="AG21" s="158" t="e">
        <f>SUM(AG17:AG20)</f>
        <v>#REF!</v>
      </c>
      <c r="AH21" s="149" t="e">
        <f>SUM(AH17:AH20)</f>
        <v>#REF!</v>
      </c>
      <c r="AI21" s="149" t="e">
        <f>SUM(AI17:AI20)</f>
        <v>#REF!</v>
      </c>
      <c r="AJ21" s="159" t="e">
        <f t="shared" si="7"/>
        <v>#REF!</v>
      </c>
      <c r="AK21" s="160" t="e">
        <f t="shared" si="8"/>
        <v>#REF!</v>
      </c>
      <c r="AL21" s="160" t="e">
        <f t="shared" si="17"/>
        <v>#REF!</v>
      </c>
      <c r="AN21" s="146">
        <f t="shared" ref="AN21:AS21" si="23">SUM(AN17:AN20)</f>
        <v>494194</v>
      </c>
      <c r="AO21" s="146">
        <f t="shared" si="23"/>
        <v>482675</v>
      </c>
      <c r="AP21" s="147">
        <f t="shared" si="23"/>
        <v>457576</v>
      </c>
      <c r="AQ21" s="147">
        <f t="shared" si="23"/>
        <v>453349</v>
      </c>
      <c r="AR21" s="147">
        <f t="shared" si="23"/>
        <v>1434445</v>
      </c>
      <c r="AS21" s="147">
        <f t="shared" si="23"/>
        <v>478148.33333333331</v>
      </c>
      <c r="AU21" s="146">
        <f>SUM(AU17:AU20)</f>
        <v>5059</v>
      </c>
      <c r="AV21" s="147">
        <v>0</v>
      </c>
      <c r="AW21" s="147">
        <f t="shared" si="9"/>
        <v>5059</v>
      </c>
      <c r="AX21" s="29"/>
      <c r="AY21" s="146"/>
      <c r="AZ21" s="147"/>
      <c r="BA21" s="147"/>
      <c r="BB21" s="147"/>
      <c r="BC21" s="110"/>
      <c r="BD21" s="110"/>
      <c r="BE21" s="161"/>
      <c r="BF21" s="146">
        <f>SUM(BF17:BF20)</f>
        <v>799</v>
      </c>
      <c r="BG21" s="146">
        <f>SUM(BG17:BG20)</f>
        <v>0</v>
      </c>
      <c r="BH21" s="162" t="e">
        <f t="shared" si="10"/>
        <v>#REF!</v>
      </c>
      <c r="BI21" s="162" t="e">
        <f t="shared" si="21"/>
        <v>#REF!</v>
      </c>
      <c r="BJ21" s="162"/>
      <c r="BK21" s="146" t="e">
        <f>SUM(BK17:BK20)</f>
        <v>#REF!</v>
      </c>
      <c r="BL21" s="146" t="e">
        <f>SUM(BL17:BL20)</f>
        <v>#REF!</v>
      </c>
      <c r="BM21" s="146" t="e">
        <f>SUM(BM17:BM20)</f>
        <v>#REF!</v>
      </c>
    </row>
    <row r="22" spans="2:65" ht="39" customHeight="1">
      <c r="B22" s="1333" t="s">
        <v>66</v>
      </c>
      <c r="C22" s="187" t="s">
        <v>67</v>
      </c>
      <c r="D22" s="188" t="e">
        <f>#REF!</f>
        <v>#REF!</v>
      </c>
      <c r="E22" s="189" t="e">
        <f>#REF!</f>
        <v>#REF!</v>
      </c>
      <c r="F22" s="190" t="e">
        <f>#REF!</f>
        <v>#REF!</v>
      </c>
      <c r="G22" s="191" t="e">
        <f>SUM(E22:F22)</f>
        <v>#REF!</v>
      </c>
      <c r="H22" s="243"/>
      <c r="I22" s="192" t="e">
        <f>#REF!</f>
        <v>#REF!</v>
      </c>
      <c r="J22" s="189" t="e">
        <f>#REF!</f>
        <v>#REF!</v>
      </c>
      <c r="K22" s="99" t="e">
        <f>#REF!</f>
        <v>#REF!</v>
      </c>
      <c r="L22" s="189" t="e">
        <f>#REF!</f>
        <v>#REF!</v>
      </c>
      <c r="M22" s="189" t="e">
        <f>#REF!</f>
        <v>#REF!</v>
      </c>
      <c r="N22" s="188" t="e">
        <f>#REF!</f>
        <v>#REF!</v>
      </c>
      <c r="O22" s="188" t="e">
        <f>#REF!</f>
        <v>#REF!</v>
      </c>
      <c r="P22" s="188" t="e">
        <f>#REF!</f>
        <v>#REF!</v>
      </c>
      <c r="Q22" s="193" t="e">
        <f>#REF!</f>
        <v>#REF!</v>
      </c>
      <c r="R22" s="194" t="e">
        <f>#REF!</f>
        <v>#REF!</v>
      </c>
      <c r="S22" s="195" t="e">
        <f>#REF!</f>
        <v>#REF!</v>
      </c>
      <c r="T22" s="97" t="e">
        <f>I22-J22+K22+L22+M22+Q22+R22+S22</f>
        <v>#REF!</v>
      </c>
      <c r="U22" s="191" t="e">
        <f>G22-T22</f>
        <v>#REF!</v>
      </c>
      <c r="V22" s="196" t="e">
        <f t="shared" si="0"/>
        <v>#REF!</v>
      </c>
      <c r="W22" s="191" t="e">
        <f t="shared" si="1"/>
        <v>#REF!</v>
      </c>
      <c r="X22" s="197" t="e">
        <f t="shared" si="2"/>
        <v>#REF!</v>
      </c>
      <c r="Y22" s="198" t="e">
        <f t="shared" si="3"/>
        <v>#REF!</v>
      </c>
      <c r="Z22" s="192" t="e">
        <f t="shared" si="4"/>
        <v>#REF!</v>
      </c>
      <c r="AA22" s="199" t="e">
        <f t="shared" si="14"/>
        <v>#REF!</v>
      </c>
      <c r="AB22" s="199" t="e">
        <f t="shared" si="15"/>
        <v>#REF!</v>
      </c>
      <c r="AC22" s="188" t="e">
        <f t="shared" si="5"/>
        <v>#REF!</v>
      </c>
      <c r="AD22" s="200" t="e">
        <f t="shared" si="6"/>
        <v>#REF!</v>
      </c>
      <c r="AE22" s="192" t="e">
        <f>#REF!</f>
        <v>#REF!</v>
      </c>
      <c r="AF22" s="188" t="e">
        <f>#REF!</f>
        <v>#REF!</v>
      </c>
      <c r="AG22" s="200" t="e">
        <f>#REF!</f>
        <v>#REF!</v>
      </c>
      <c r="AH22" s="191" t="e">
        <f>#REF!</f>
        <v>#REF!</v>
      </c>
      <c r="AI22" s="191" t="e">
        <f>#REF!</f>
        <v>#REF!</v>
      </c>
      <c r="AJ22" s="201" t="e">
        <f t="shared" si="7"/>
        <v>#REF!</v>
      </c>
      <c r="AK22" s="202" t="e">
        <f t="shared" si="8"/>
        <v>#REF!</v>
      </c>
      <c r="AL22" s="202" t="e">
        <f t="shared" ref="AL22:AL27" si="24">IF((AB22-AJ22)&gt;0,"○","×")</f>
        <v>#REF!</v>
      </c>
      <c r="AN22" s="77">
        <v>123294</v>
      </c>
      <c r="AO22" s="188">
        <v>130471</v>
      </c>
      <c r="AP22" s="36">
        <v>131833</v>
      </c>
      <c r="AQ22" s="36">
        <v>127398</v>
      </c>
      <c r="AR22" s="36">
        <f t="shared" si="18"/>
        <v>385598</v>
      </c>
      <c r="AS22" s="36">
        <f>AR22/3</f>
        <v>128532.66666666667</v>
      </c>
      <c r="AU22" s="77">
        <v>895</v>
      </c>
      <c r="AV22" s="36"/>
      <c r="AW22" s="36">
        <f t="shared" si="9"/>
        <v>895</v>
      </c>
      <c r="AX22" s="29"/>
      <c r="AY22" s="77">
        <v>187410</v>
      </c>
      <c r="AZ22" s="36">
        <v>6835</v>
      </c>
      <c r="BA22" s="36"/>
      <c r="BB22" s="36">
        <v>209258</v>
      </c>
      <c r="BC22" s="110">
        <f>AY22/BB22</f>
        <v>0.8955930000286727</v>
      </c>
      <c r="BD22" s="110"/>
      <c r="BE22" s="92" t="s">
        <v>59</v>
      </c>
      <c r="BF22" s="77">
        <v>206</v>
      </c>
      <c r="BG22" s="130"/>
      <c r="BH22" s="113" t="e">
        <f t="shared" si="10"/>
        <v>#REF!</v>
      </c>
      <c r="BI22" s="113" t="e">
        <f t="shared" si="21"/>
        <v>#REF!</v>
      </c>
      <c r="BJ22" s="113"/>
      <c r="BK22" s="77" t="e">
        <f>K22/$BF$8</f>
        <v>#REF!</v>
      </c>
      <c r="BL22" s="77" t="e">
        <f>U22/$BF$8</f>
        <v>#REF!</v>
      </c>
      <c r="BM22" s="77" t="e">
        <f>Y22/$BF$8</f>
        <v>#REF!</v>
      </c>
    </row>
    <row r="23" spans="2:65" ht="39" customHeight="1">
      <c r="B23" s="1331"/>
      <c r="C23" s="203" t="s">
        <v>68</v>
      </c>
      <c r="D23" s="115" t="e">
        <f>#REF!</f>
        <v>#REF!</v>
      </c>
      <c r="E23" s="116" t="e">
        <f>#REF!</f>
        <v>#REF!</v>
      </c>
      <c r="F23" s="167"/>
      <c r="G23" s="118" t="e">
        <f>SUM(E23:F23)</f>
        <v>#REF!</v>
      </c>
      <c r="H23" s="239"/>
      <c r="I23" s="119" t="e">
        <f>#REF!</f>
        <v>#REF!</v>
      </c>
      <c r="J23" s="116" t="e">
        <f>#REF!</f>
        <v>#REF!</v>
      </c>
      <c r="K23" s="99" t="e">
        <f>#REF!</f>
        <v>#REF!</v>
      </c>
      <c r="L23" s="116" t="e">
        <f>#REF!</f>
        <v>#REF!</v>
      </c>
      <c r="M23" s="116" t="e">
        <f>#REF!</f>
        <v>#REF!</v>
      </c>
      <c r="N23" s="115" t="e">
        <f>#REF!</f>
        <v>#REF!</v>
      </c>
      <c r="O23" s="115" t="e">
        <f>#REF!</f>
        <v>#REF!</v>
      </c>
      <c r="P23" s="115" t="e">
        <f>#REF!</f>
        <v>#REF!</v>
      </c>
      <c r="Q23" s="120" t="e">
        <f>#REF!</f>
        <v>#REF!</v>
      </c>
      <c r="R23" s="121" t="e">
        <f>#REF!</f>
        <v>#REF!</v>
      </c>
      <c r="S23" s="122" t="e">
        <f>#REF!</f>
        <v>#REF!</v>
      </c>
      <c r="T23" s="97" t="e">
        <f>I23-J23+K23+L23+M23+Q23+R23+S23</f>
        <v>#REF!</v>
      </c>
      <c r="U23" s="118" t="e">
        <f>G23-T23</f>
        <v>#REF!</v>
      </c>
      <c r="V23" s="123" t="e">
        <f t="shared" si="0"/>
        <v>#REF!</v>
      </c>
      <c r="W23" s="118" t="e">
        <f t="shared" si="1"/>
        <v>#REF!</v>
      </c>
      <c r="X23" s="124" t="e">
        <f t="shared" si="2"/>
        <v>#REF!</v>
      </c>
      <c r="Y23" s="125" t="e">
        <f t="shared" si="3"/>
        <v>#REF!</v>
      </c>
      <c r="Z23" s="119" t="e">
        <f t="shared" si="4"/>
        <v>#REF!</v>
      </c>
      <c r="AA23" s="126" t="e">
        <f t="shared" si="14"/>
        <v>#REF!</v>
      </c>
      <c r="AB23" s="126" t="e">
        <f t="shared" si="15"/>
        <v>#REF!</v>
      </c>
      <c r="AC23" s="115" t="e">
        <f t="shared" si="5"/>
        <v>#REF!</v>
      </c>
      <c r="AD23" s="164" t="e">
        <f t="shared" si="6"/>
        <v>#REF!</v>
      </c>
      <c r="AE23" s="119" t="e">
        <f>#REF!</f>
        <v>#REF!</v>
      </c>
      <c r="AF23" s="115" t="e">
        <f>#REF!</f>
        <v>#REF!</v>
      </c>
      <c r="AG23" s="164" t="e">
        <f>#REF!</f>
        <v>#REF!</v>
      </c>
      <c r="AH23" s="118" t="e">
        <f>#REF!</f>
        <v>#REF!</v>
      </c>
      <c r="AI23" s="118" t="e">
        <f>#REF!</f>
        <v>#REF!</v>
      </c>
      <c r="AJ23" s="127" t="e">
        <f t="shared" si="7"/>
        <v>#REF!</v>
      </c>
      <c r="AK23" s="128" t="e">
        <f t="shared" si="8"/>
        <v>#REF!</v>
      </c>
      <c r="AL23" s="128" t="e">
        <f t="shared" si="24"/>
        <v>#REF!</v>
      </c>
      <c r="AN23" s="130">
        <v>51685</v>
      </c>
      <c r="AO23" s="115">
        <v>47988</v>
      </c>
      <c r="AP23" s="131">
        <v>46814</v>
      </c>
      <c r="AQ23" s="131">
        <v>53998</v>
      </c>
      <c r="AR23" s="131">
        <f t="shared" si="18"/>
        <v>146487</v>
      </c>
      <c r="AS23" s="131">
        <f>AR23/3</f>
        <v>48829</v>
      </c>
      <c r="AU23" s="130">
        <v>900</v>
      </c>
      <c r="AV23" s="131"/>
      <c r="AW23" s="131">
        <f t="shared" si="9"/>
        <v>900</v>
      </c>
      <c r="AX23" s="29"/>
      <c r="AY23" s="130">
        <v>142010</v>
      </c>
      <c r="AZ23" s="131">
        <v>6955</v>
      </c>
      <c r="BA23" s="131"/>
      <c r="BB23" s="131">
        <v>155952</v>
      </c>
      <c r="BC23" s="110">
        <f>AY23/BB23</f>
        <v>0.91060069765055918</v>
      </c>
      <c r="BD23" s="110"/>
      <c r="BE23" s="144" t="s">
        <v>50</v>
      </c>
      <c r="BF23" s="130">
        <v>200</v>
      </c>
      <c r="BG23" s="130"/>
      <c r="BH23" s="114" t="e">
        <f t="shared" si="10"/>
        <v>#REF!</v>
      </c>
      <c r="BI23" s="114" t="e">
        <f t="shared" si="21"/>
        <v>#REF!</v>
      </c>
      <c r="BJ23" s="114" t="s">
        <v>51</v>
      </c>
      <c r="BK23" s="130" t="e">
        <f>K23/$BF$8</f>
        <v>#REF!</v>
      </c>
      <c r="BL23" s="130" t="e">
        <f>U23/$BF$8</f>
        <v>#REF!</v>
      </c>
      <c r="BM23" s="130" t="e">
        <f>Y23/$BF$8</f>
        <v>#REF!</v>
      </c>
    </row>
    <row r="24" spans="2:65" ht="39" customHeight="1">
      <c r="B24" s="1331"/>
      <c r="C24" s="204" t="s">
        <v>87</v>
      </c>
      <c r="D24" s="171" t="e">
        <f>#REF!</f>
        <v>#REF!</v>
      </c>
      <c r="E24" s="172" t="e">
        <f>#REF!</f>
        <v>#REF!</v>
      </c>
      <c r="F24" s="173"/>
      <c r="G24" s="174" t="e">
        <f>SUM(E24:F24)</f>
        <v>#REF!</v>
      </c>
      <c r="H24" s="242"/>
      <c r="I24" s="175" t="e">
        <f>#REF!</f>
        <v>#REF!</v>
      </c>
      <c r="J24" s="172" t="e">
        <f>#REF!</f>
        <v>#REF!</v>
      </c>
      <c r="K24" s="99" t="e">
        <f>#REF!</f>
        <v>#REF!</v>
      </c>
      <c r="L24" s="172" t="e">
        <f>#REF!</f>
        <v>#REF!</v>
      </c>
      <c r="M24" s="172" t="e">
        <f>#REF!</f>
        <v>#REF!</v>
      </c>
      <c r="N24" s="171" t="e">
        <f>#REF!</f>
        <v>#REF!</v>
      </c>
      <c r="O24" s="171" t="e">
        <f>#REF!</f>
        <v>#REF!</v>
      </c>
      <c r="P24" s="171" t="e">
        <f>#REF!</f>
        <v>#REF!</v>
      </c>
      <c r="Q24" s="176" t="e">
        <f>#REF!</f>
        <v>#REF!</v>
      </c>
      <c r="R24" s="177" t="e">
        <f>#REF!</f>
        <v>#REF!</v>
      </c>
      <c r="S24" s="178" t="e">
        <f>#REF!</f>
        <v>#REF!</v>
      </c>
      <c r="T24" s="97" t="e">
        <f>I24-J24+K24+L24+M24+Q24+R24+S24</f>
        <v>#REF!</v>
      </c>
      <c r="U24" s="174" t="e">
        <f>G24-T24</f>
        <v>#REF!</v>
      </c>
      <c r="V24" s="179" t="e">
        <f t="shared" si="0"/>
        <v>#REF!</v>
      </c>
      <c r="W24" s="174" t="e">
        <f t="shared" si="1"/>
        <v>#REF!</v>
      </c>
      <c r="X24" s="180" t="e">
        <f t="shared" si="2"/>
        <v>#REF!</v>
      </c>
      <c r="Y24" s="181" t="e">
        <f t="shared" si="3"/>
        <v>#REF!</v>
      </c>
      <c r="Z24" s="175" t="e">
        <f t="shared" si="4"/>
        <v>#REF!</v>
      </c>
      <c r="AA24" s="182" t="e">
        <f t="shared" si="14"/>
        <v>#REF!</v>
      </c>
      <c r="AB24" s="182" t="e">
        <f t="shared" si="15"/>
        <v>#REF!</v>
      </c>
      <c r="AC24" s="171" t="e">
        <f t="shared" si="5"/>
        <v>#REF!</v>
      </c>
      <c r="AD24" s="183" t="e">
        <f t="shared" si="6"/>
        <v>#REF!</v>
      </c>
      <c r="AE24" s="175" t="e">
        <f>#REF!</f>
        <v>#REF!</v>
      </c>
      <c r="AF24" s="171" t="e">
        <f>#REF!</f>
        <v>#REF!</v>
      </c>
      <c r="AG24" s="183" t="e">
        <f>#REF!</f>
        <v>#REF!</v>
      </c>
      <c r="AH24" s="174" t="e">
        <f>#REF!</f>
        <v>#REF!</v>
      </c>
      <c r="AI24" s="174" t="e">
        <f>#REF!</f>
        <v>#REF!</v>
      </c>
      <c r="AJ24" s="184" t="e">
        <f t="shared" si="7"/>
        <v>#REF!</v>
      </c>
      <c r="AK24" s="185" t="e">
        <f t="shared" si="8"/>
        <v>#REF!</v>
      </c>
      <c r="AL24" s="185" t="e">
        <f t="shared" si="24"/>
        <v>#REF!</v>
      </c>
      <c r="AN24" s="130">
        <v>48822</v>
      </c>
      <c r="AO24" s="171">
        <v>55322</v>
      </c>
      <c r="AP24" s="131">
        <v>62576</v>
      </c>
      <c r="AQ24" s="131">
        <v>68006</v>
      </c>
      <c r="AR24" s="131">
        <f t="shared" si="18"/>
        <v>166720</v>
      </c>
      <c r="AS24" s="131">
        <f>AR24/3</f>
        <v>55573.333333333336</v>
      </c>
      <c r="AU24" s="130">
        <v>913</v>
      </c>
      <c r="AV24" s="131"/>
      <c r="AW24" s="131">
        <f t="shared" si="9"/>
        <v>913</v>
      </c>
      <c r="AX24" s="29"/>
      <c r="AY24" s="130">
        <v>150485</v>
      </c>
      <c r="AZ24" s="131">
        <v>10317</v>
      </c>
      <c r="BA24" s="131"/>
      <c r="BB24" s="131">
        <v>169286</v>
      </c>
      <c r="BC24" s="110">
        <f>AY24/BB24</f>
        <v>0.88893942795033254</v>
      </c>
      <c r="BD24" s="110"/>
      <c r="BE24" s="205" t="s">
        <v>50</v>
      </c>
      <c r="BF24" s="145">
        <v>200</v>
      </c>
      <c r="BG24" s="206"/>
      <c r="BH24" s="207" t="e">
        <f t="shared" si="10"/>
        <v>#REF!</v>
      </c>
      <c r="BI24" s="207" t="e">
        <f t="shared" si="21"/>
        <v>#REF!</v>
      </c>
      <c r="BJ24" s="207"/>
      <c r="BK24" s="130" t="e">
        <f>K24/$BF$8</f>
        <v>#REF!</v>
      </c>
      <c r="BL24" s="130" t="e">
        <f>U24/$BF$8</f>
        <v>#REF!</v>
      </c>
      <c r="BM24" s="130" t="e">
        <f>Y24/$BF$8</f>
        <v>#REF!</v>
      </c>
    </row>
    <row r="25" spans="2:65" ht="39" customHeight="1" thickBot="1">
      <c r="B25" s="1332"/>
      <c r="C25" s="208" t="s">
        <v>1</v>
      </c>
      <c r="D25" s="146" t="e">
        <f>SUM(D22:D24)</f>
        <v>#REF!</v>
      </c>
      <c r="E25" s="147" t="e">
        <f>SUM(E22:E24)</f>
        <v>#REF!</v>
      </c>
      <c r="F25" s="148" t="e">
        <f>SUM(F22:F24)</f>
        <v>#REF!</v>
      </c>
      <c r="G25" s="149" t="e">
        <f>SUM(G22:G24)</f>
        <v>#REF!</v>
      </c>
      <c r="H25" s="241" t="e">
        <f>(D25+F25)/1000</f>
        <v>#REF!</v>
      </c>
      <c r="I25" s="150" t="e">
        <f>SUM(I22:I24)</f>
        <v>#REF!</v>
      </c>
      <c r="J25" s="147" t="e">
        <f>SUM(J22:J24)</f>
        <v>#REF!</v>
      </c>
      <c r="K25" s="147" t="e">
        <f>SUM(K22:K24)</f>
        <v>#REF!</v>
      </c>
      <c r="L25" s="147" t="e">
        <f>SUM(L22:L24)</f>
        <v>#REF!</v>
      </c>
      <c r="M25" s="147" t="e">
        <f>SUM(M22:M24)</f>
        <v>#REF!</v>
      </c>
      <c r="N25" s="146" t="e">
        <f>SUM(I25:M25)/1000</f>
        <v>#REF!</v>
      </c>
      <c r="O25" s="146" t="e">
        <f t="shared" ref="O25:U25" si="25">SUM(O22:O24)</f>
        <v>#REF!</v>
      </c>
      <c r="P25" s="146" t="e">
        <f t="shared" si="25"/>
        <v>#REF!</v>
      </c>
      <c r="Q25" s="151" t="e">
        <f t="shared" si="25"/>
        <v>#REF!</v>
      </c>
      <c r="R25" s="152" t="e">
        <f t="shared" si="25"/>
        <v>#REF!</v>
      </c>
      <c r="S25" s="153" t="e">
        <f t="shared" si="25"/>
        <v>#REF!</v>
      </c>
      <c r="T25" s="149" t="e">
        <f t="shared" si="25"/>
        <v>#REF!</v>
      </c>
      <c r="U25" s="149" t="e">
        <f t="shared" si="25"/>
        <v>#REF!</v>
      </c>
      <c r="V25" s="154" t="e">
        <f t="shared" si="0"/>
        <v>#REF!</v>
      </c>
      <c r="W25" s="149" t="e">
        <f t="shared" si="1"/>
        <v>#REF!</v>
      </c>
      <c r="X25" s="155" t="e">
        <f t="shared" si="2"/>
        <v>#REF!</v>
      </c>
      <c r="Y25" s="156" t="e">
        <f t="shared" si="3"/>
        <v>#REF!</v>
      </c>
      <c r="Z25" s="150" t="e">
        <f t="shared" si="4"/>
        <v>#REF!</v>
      </c>
      <c r="AA25" s="157" t="e">
        <f t="shared" si="14"/>
        <v>#REF!</v>
      </c>
      <c r="AB25" s="157" t="e">
        <f t="shared" si="15"/>
        <v>#REF!</v>
      </c>
      <c r="AC25" s="146" t="e">
        <f t="shared" si="5"/>
        <v>#REF!</v>
      </c>
      <c r="AD25" s="158" t="e">
        <f t="shared" si="6"/>
        <v>#REF!</v>
      </c>
      <c r="AE25" s="150" t="e">
        <f>SUM(AE22:AE24)</f>
        <v>#REF!</v>
      </c>
      <c r="AF25" s="146" t="e">
        <f>SUM(AF22:AF24)</f>
        <v>#REF!</v>
      </c>
      <c r="AG25" s="158" t="e">
        <f>SUM(AG22:AG24)</f>
        <v>#REF!</v>
      </c>
      <c r="AH25" s="149" t="e">
        <f>SUM(AH22:AH24)</f>
        <v>#REF!</v>
      </c>
      <c r="AI25" s="149" t="e">
        <f>SUM(AI22:AI24)</f>
        <v>#REF!</v>
      </c>
      <c r="AJ25" s="159" t="e">
        <f t="shared" si="7"/>
        <v>#REF!</v>
      </c>
      <c r="AK25" s="160" t="e">
        <f t="shared" si="8"/>
        <v>#REF!</v>
      </c>
      <c r="AL25" s="160" t="e">
        <f t="shared" si="24"/>
        <v>#REF!</v>
      </c>
      <c r="AN25" s="146">
        <f t="shared" ref="AN25:AS25" si="26">SUM(AN22:AN24)</f>
        <v>223801</v>
      </c>
      <c r="AO25" s="146">
        <f t="shared" si="26"/>
        <v>233781</v>
      </c>
      <c r="AP25" s="147">
        <f t="shared" si="26"/>
        <v>241223</v>
      </c>
      <c r="AQ25" s="147">
        <f t="shared" si="26"/>
        <v>249402</v>
      </c>
      <c r="AR25" s="147">
        <f t="shared" si="26"/>
        <v>698805</v>
      </c>
      <c r="AS25" s="147">
        <f t="shared" si="26"/>
        <v>232935.00000000003</v>
      </c>
      <c r="AU25" s="146">
        <f>SUM(AU22:AU24)</f>
        <v>2708</v>
      </c>
      <c r="AV25" s="146">
        <f>SUM(AV22:AV24)</f>
        <v>0</v>
      </c>
      <c r="AW25" s="147">
        <f t="shared" si="9"/>
        <v>2708</v>
      </c>
      <c r="AX25" s="29"/>
      <c r="AY25" s="146"/>
      <c r="AZ25" s="146"/>
      <c r="BA25" s="146"/>
      <c r="BB25" s="146"/>
      <c r="BC25" s="29"/>
      <c r="BD25" s="29"/>
      <c r="BE25" s="161"/>
      <c r="BF25" s="146">
        <f>SUM(BF22:BF24)</f>
        <v>606</v>
      </c>
      <c r="BG25" s="209">
        <f>SUM(BG22:BG24)</f>
        <v>0</v>
      </c>
      <c r="BH25" s="209" t="e">
        <f t="shared" si="10"/>
        <v>#REF!</v>
      </c>
      <c r="BI25" s="209" t="e">
        <f t="shared" si="21"/>
        <v>#REF!</v>
      </c>
      <c r="BJ25" s="209"/>
      <c r="BK25" s="146" t="e">
        <f>SUM(BK22:BK24)</f>
        <v>#REF!</v>
      </c>
      <c r="BL25" s="146" t="e">
        <f>SUM(BL22:BL24)</f>
        <v>#REF!</v>
      </c>
      <c r="BM25" s="146" t="e">
        <f>SUM(BM22:BM24)</f>
        <v>#REF!</v>
      </c>
    </row>
    <row r="26" spans="2:65" ht="39" customHeight="1" thickBot="1">
      <c r="B26" s="1323" t="s">
        <v>162</v>
      </c>
      <c r="C26" s="1324"/>
      <c r="D26" s="61" t="e">
        <f t="shared" ref="D26:M26" si="27">SUM(D11,D16,D21,D25)</f>
        <v>#REF!</v>
      </c>
      <c r="E26" s="28" t="e">
        <f t="shared" si="27"/>
        <v>#REF!</v>
      </c>
      <c r="F26" s="62" t="e">
        <f t="shared" si="27"/>
        <v>#REF!</v>
      </c>
      <c r="G26" s="63" t="e">
        <f t="shared" si="27"/>
        <v>#REF!</v>
      </c>
      <c r="H26" s="63" t="e">
        <f t="shared" si="27"/>
        <v>#REF!</v>
      </c>
      <c r="I26" s="64" t="e">
        <f t="shared" si="27"/>
        <v>#REF!</v>
      </c>
      <c r="J26" s="65" t="e">
        <f t="shared" si="27"/>
        <v>#REF!</v>
      </c>
      <c r="K26" s="65" t="e">
        <f t="shared" si="27"/>
        <v>#REF!</v>
      </c>
      <c r="L26" s="65" t="e">
        <f t="shared" si="27"/>
        <v>#REF!</v>
      </c>
      <c r="M26" s="65" t="e">
        <f t="shared" si="27"/>
        <v>#REF!</v>
      </c>
      <c r="N26" s="61" t="e">
        <f>SUM(I26:M26)/1000</f>
        <v>#REF!</v>
      </c>
      <c r="O26" s="61" t="e">
        <f t="shared" ref="O26:U26" si="28">SUM(O11,O16,O21,O25)</f>
        <v>#REF!</v>
      </c>
      <c r="P26" s="61" t="e">
        <f t="shared" si="28"/>
        <v>#REF!</v>
      </c>
      <c r="Q26" s="66" t="e">
        <f t="shared" si="28"/>
        <v>#REF!</v>
      </c>
      <c r="R26" s="67" t="e">
        <f t="shared" si="28"/>
        <v>#REF!</v>
      </c>
      <c r="S26" s="68" t="e">
        <f t="shared" si="28"/>
        <v>#REF!</v>
      </c>
      <c r="T26" s="63" t="e">
        <f t="shared" si="28"/>
        <v>#REF!</v>
      </c>
      <c r="U26" s="63" t="e">
        <f t="shared" si="28"/>
        <v>#REF!</v>
      </c>
      <c r="V26" s="69" t="e">
        <f>U26/G26</f>
        <v>#REF!</v>
      </c>
      <c r="W26" s="63" t="e">
        <f>MAX((U26*0.4),0)</f>
        <v>#REF!</v>
      </c>
      <c r="X26" s="70" t="e">
        <f>U26-W26</f>
        <v>#REF!</v>
      </c>
      <c r="Y26" s="71" t="e">
        <f>SUM(X26,Q26)</f>
        <v>#REF!</v>
      </c>
      <c r="Z26" s="64" t="e">
        <f>$Y26/5%</f>
        <v>#REF!</v>
      </c>
      <c r="AA26" s="72" t="e">
        <f>$Y26/6.66%</f>
        <v>#REF!</v>
      </c>
      <c r="AB26" s="72" t="e">
        <f>$Y26/10%</f>
        <v>#REF!</v>
      </c>
      <c r="AC26" s="61" t="e">
        <f>$Y26/15%</f>
        <v>#REF!</v>
      </c>
      <c r="AD26" s="73" t="e">
        <f>$Y26/20%</f>
        <v>#REF!</v>
      </c>
      <c r="AE26" s="64" t="e">
        <f>SUM(AE11,AE16,AE21,AE25)</f>
        <v>#REF!</v>
      </c>
      <c r="AF26" s="61" t="e">
        <f>SUM(AF11,AF16,AF21,AF25)</f>
        <v>#REF!</v>
      </c>
      <c r="AG26" s="73" t="e">
        <f>SUM(AG11,AG16,AG21,AG25)</f>
        <v>#REF!</v>
      </c>
      <c r="AH26" s="63" t="e">
        <f>#REF!</f>
        <v>#REF!</v>
      </c>
      <c r="AI26" s="63" t="e">
        <f>#REF!</f>
        <v>#REF!</v>
      </c>
      <c r="AJ26" s="74" t="e">
        <f>SUM(AE26:AI26)</f>
        <v>#REF!</v>
      </c>
      <c r="AK26" s="75" t="e">
        <f>IF((AA26-AJ26)&gt;0,"○","×")</f>
        <v>#REF!</v>
      </c>
      <c r="AL26" s="75" t="e">
        <f t="shared" si="24"/>
        <v>#REF!</v>
      </c>
      <c r="AN26" s="61">
        <f t="shared" ref="AN26:AQ27" si="29">SUM(AN11,AN16,AN21,AN25)</f>
        <v>1124216</v>
      </c>
      <c r="AO26" s="61">
        <f t="shared" si="29"/>
        <v>1150987</v>
      </c>
      <c r="AP26" s="28">
        <f t="shared" si="29"/>
        <v>1151280</v>
      </c>
      <c r="AQ26" s="28">
        <f t="shared" si="29"/>
        <v>1096030</v>
      </c>
      <c r="AR26" s="28">
        <f>SUM(AO26:AQ26)</f>
        <v>3398297</v>
      </c>
      <c r="AS26" s="28">
        <f>SUM(AS11,AS16,AS21,AS25)</f>
        <v>1142161</v>
      </c>
      <c r="AU26" s="61">
        <f t="shared" ref="AU26:AW27" si="30">SUM(AU11,AU16,AU21,AU25)</f>
        <v>13554</v>
      </c>
      <c r="AV26" s="61">
        <f t="shared" si="30"/>
        <v>0</v>
      </c>
      <c r="AW26" s="28">
        <f t="shared" si="30"/>
        <v>13554</v>
      </c>
      <c r="AX26" s="29"/>
      <c r="AY26" s="61">
        <f>SUM(AY11,AY16,AY21,AY25)</f>
        <v>0</v>
      </c>
      <c r="AZ26" s="61"/>
      <c r="BA26" s="61">
        <f>SUM(BA11,BA16,BA21,BA25)</f>
        <v>0</v>
      </c>
      <c r="BB26" s="61"/>
      <c r="BC26" s="29"/>
      <c r="BD26" s="29"/>
      <c r="BE26" s="6"/>
      <c r="BF26" s="61">
        <f t="shared" ref="BF26:BH27" si="31">SUM(BF11,BF16,BF21,BF25)</f>
        <v>2495</v>
      </c>
      <c r="BG26" s="61">
        <f t="shared" si="31"/>
        <v>0</v>
      </c>
      <c r="BH26" s="76" t="e">
        <f t="shared" si="31"/>
        <v>#REF!</v>
      </c>
      <c r="BI26" s="76"/>
      <c r="BJ26" s="76"/>
      <c r="BK26" s="61" t="e">
        <f t="shared" ref="BK26:BM27" si="32">SUM(BK11,BK16,BK21,BK25)</f>
        <v>#REF!</v>
      </c>
      <c r="BL26" s="61" t="e">
        <f t="shared" si="32"/>
        <v>#REF!</v>
      </c>
      <c r="BM26" s="61" t="e">
        <f t="shared" si="32"/>
        <v>#REF!</v>
      </c>
    </row>
    <row r="27" spans="2:65" ht="39" customHeight="1" thickBot="1">
      <c r="B27" s="1323" t="s">
        <v>163</v>
      </c>
      <c r="C27" s="1324"/>
      <c r="D27" s="61" t="e">
        <f t="shared" ref="D27:AA27" si="33">D8+D12+D17+D20</f>
        <v>#REF!</v>
      </c>
      <c r="E27" s="28" t="e">
        <f t="shared" si="33"/>
        <v>#REF!</v>
      </c>
      <c r="F27" s="62" t="e">
        <f>F8+F12+F17+F20</f>
        <v>#REF!</v>
      </c>
      <c r="G27" s="63" t="e">
        <f>G8+G12+G17+G20</f>
        <v>#REF!</v>
      </c>
      <c r="H27" s="63">
        <f t="shared" si="33"/>
        <v>0</v>
      </c>
      <c r="I27" s="64" t="e">
        <f t="shared" si="33"/>
        <v>#REF!</v>
      </c>
      <c r="J27" s="65" t="e">
        <f t="shared" si="33"/>
        <v>#REF!</v>
      </c>
      <c r="K27" s="65" t="e">
        <f t="shared" si="33"/>
        <v>#REF!</v>
      </c>
      <c r="L27" s="65" t="e">
        <f t="shared" si="33"/>
        <v>#REF!</v>
      </c>
      <c r="M27" s="65" t="e">
        <f t="shared" si="33"/>
        <v>#REF!</v>
      </c>
      <c r="N27" s="61" t="e">
        <f t="shared" si="33"/>
        <v>#REF!</v>
      </c>
      <c r="O27" s="61" t="e">
        <f t="shared" si="33"/>
        <v>#REF!</v>
      </c>
      <c r="P27" s="61" t="e">
        <f t="shared" si="33"/>
        <v>#REF!</v>
      </c>
      <c r="Q27" s="66" t="e">
        <f t="shared" si="33"/>
        <v>#REF!</v>
      </c>
      <c r="R27" s="67" t="e">
        <f t="shared" si="33"/>
        <v>#REF!</v>
      </c>
      <c r="S27" s="68" t="e">
        <f t="shared" si="33"/>
        <v>#REF!</v>
      </c>
      <c r="T27" s="63" t="e">
        <f t="shared" si="33"/>
        <v>#REF!</v>
      </c>
      <c r="U27" s="63" t="e">
        <f t="shared" si="33"/>
        <v>#REF!</v>
      </c>
      <c r="V27" s="69" t="e">
        <f t="shared" si="33"/>
        <v>#REF!</v>
      </c>
      <c r="W27" s="63" t="e">
        <f t="shared" si="33"/>
        <v>#REF!</v>
      </c>
      <c r="X27" s="70" t="e">
        <f t="shared" si="33"/>
        <v>#REF!</v>
      </c>
      <c r="Y27" s="71" t="e">
        <f t="shared" si="33"/>
        <v>#REF!</v>
      </c>
      <c r="Z27" s="64" t="e">
        <f t="shared" si="33"/>
        <v>#REF!</v>
      </c>
      <c r="AA27" s="72" t="e">
        <f t="shared" si="33"/>
        <v>#REF!</v>
      </c>
      <c r="AB27" s="72" t="e">
        <f>AB8+AB12+AB17+AB20</f>
        <v>#REF!</v>
      </c>
      <c r="AC27" s="61" t="e">
        <f>AC8+AC12+AC17+AC20</f>
        <v>#REF!</v>
      </c>
      <c r="AD27" s="73" t="e">
        <f>AD8+AD12+AD17+AD20</f>
        <v>#REF!</v>
      </c>
      <c r="AE27" s="64" t="e">
        <f t="shared" ref="AE27:AJ27" si="34">AE26</f>
        <v>#REF!</v>
      </c>
      <c r="AF27" s="61" t="e">
        <f t="shared" si="34"/>
        <v>#REF!</v>
      </c>
      <c r="AG27" s="73" t="e">
        <f t="shared" si="34"/>
        <v>#REF!</v>
      </c>
      <c r="AH27" s="63" t="e">
        <f t="shared" si="34"/>
        <v>#REF!</v>
      </c>
      <c r="AI27" s="63" t="e">
        <f t="shared" si="34"/>
        <v>#REF!</v>
      </c>
      <c r="AJ27" s="74" t="e">
        <f t="shared" si="34"/>
        <v>#REF!</v>
      </c>
      <c r="AK27" s="75" t="e">
        <f>IF((AA27-AJ27)&gt;0,"○","×")</f>
        <v>#REF!</v>
      </c>
      <c r="AL27" s="75" t="e">
        <f t="shared" si="24"/>
        <v>#REF!</v>
      </c>
      <c r="AN27" s="61">
        <f t="shared" si="29"/>
        <v>1463283</v>
      </c>
      <c r="AO27" s="61">
        <f t="shared" si="29"/>
        <v>1510787</v>
      </c>
      <c r="AP27" s="28">
        <f t="shared" si="29"/>
        <v>1498520</v>
      </c>
      <c r="AQ27" s="28">
        <f t="shared" si="29"/>
        <v>1410608</v>
      </c>
      <c r="AR27" s="28">
        <f>SUM(AO27:AQ27)</f>
        <v>4419915</v>
      </c>
      <c r="AS27" s="28">
        <f>SUM(AS12,AS17,AS22,AS26)</f>
        <v>1490863.3333333333</v>
      </c>
      <c r="AU27" s="61">
        <f t="shared" si="30"/>
        <v>16593</v>
      </c>
      <c r="AV27" s="61">
        <f t="shared" si="30"/>
        <v>0</v>
      </c>
      <c r="AW27" s="28">
        <f t="shared" si="30"/>
        <v>16593</v>
      </c>
      <c r="AX27" s="29"/>
      <c r="AY27" s="61">
        <f>SUM(AY12,AY17,AY22,AY26)</f>
        <v>491934</v>
      </c>
      <c r="AZ27" s="61"/>
      <c r="BA27" s="61">
        <f>SUM(BA12,BA17,BA22,BA26)</f>
        <v>0</v>
      </c>
      <c r="BB27" s="61"/>
      <c r="BC27" s="29"/>
      <c r="BD27" s="29"/>
      <c r="BE27" s="6"/>
      <c r="BF27" s="61">
        <f t="shared" si="31"/>
        <v>3101</v>
      </c>
      <c r="BG27" s="61">
        <f t="shared" si="31"/>
        <v>0</v>
      </c>
      <c r="BH27" s="76" t="e">
        <f t="shared" si="31"/>
        <v>#REF!</v>
      </c>
      <c r="BI27" s="76"/>
      <c r="BJ27" s="76"/>
      <c r="BK27" s="61" t="e">
        <f t="shared" si="32"/>
        <v>#REF!</v>
      </c>
      <c r="BL27" s="61" t="e">
        <f t="shared" si="32"/>
        <v>#REF!</v>
      </c>
      <c r="BM27" s="61" t="e">
        <f t="shared" si="32"/>
        <v>#REF!</v>
      </c>
    </row>
    <row r="28" spans="2:65" ht="27.75" customHeight="1">
      <c r="B28" s="210"/>
      <c r="C28" s="29"/>
      <c r="D28" s="29"/>
      <c r="E28" s="29"/>
      <c r="F28" s="29"/>
      <c r="G28" s="29"/>
      <c r="H28" s="29"/>
      <c r="I28" s="29"/>
      <c r="J28" s="29"/>
      <c r="K28" s="29"/>
      <c r="L28" s="29"/>
      <c r="M28" s="29"/>
      <c r="N28" s="29"/>
      <c r="O28" s="29"/>
      <c r="P28" s="29"/>
      <c r="Q28" s="29"/>
      <c r="T28" s="29"/>
      <c r="U28" s="29"/>
      <c r="V28" s="110"/>
      <c r="W28" s="29"/>
      <c r="X28" s="211"/>
      <c r="Y28" s="211"/>
      <c r="Z28" s="29"/>
      <c r="AA28" s="29"/>
      <c r="AB28" s="29"/>
      <c r="AC28" s="29"/>
      <c r="AD28" s="29"/>
      <c r="AE28" s="29"/>
      <c r="AF28" s="29"/>
      <c r="AG28" s="29"/>
      <c r="AH28" s="29"/>
      <c r="AI28" s="29"/>
      <c r="AJ28" s="29"/>
      <c r="AK28" s="29"/>
      <c r="AL28" s="29"/>
      <c r="AN28" s="29"/>
      <c r="AO28" s="29"/>
      <c r="AP28" s="29"/>
      <c r="AQ28" s="29"/>
      <c r="AR28" s="29"/>
      <c r="AS28" s="29"/>
      <c r="AU28" s="29"/>
      <c r="AV28" s="29"/>
      <c r="AW28" s="29"/>
      <c r="AX28" s="29"/>
      <c r="AY28" s="78"/>
      <c r="AZ28" s="78"/>
      <c r="BA28" s="78"/>
      <c r="BB28" s="29"/>
      <c r="BC28" s="29"/>
      <c r="BD28" s="29"/>
      <c r="BF28" s="29"/>
      <c r="BG28" s="29"/>
      <c r="BH28" s="29"/>
      <c r="BI28" s="29"/>
      <c r="BJ28" s="29"/>
      <c r="BK28" s="29"/>
      <c r="BL28" s="29"/>
      <c r="BM28" s="29"/>
    </row>
    <row r="29" spans="2:65" ht="27.75" customHeight="1">
      <c r="B29" s="212"/>
      <c r="C29" s="29"/>
      <c r="E29" s="29"/>
      <c r="F29" s="29"/>
      <c r="G29" s="29"/>
      <c r="H29" s="29"/>
      <c r="I29" s="29"/>
      <c r="J29" s="29"/>
      <c r="K29" s="29"/>
      <c r="L29" s="29"/>
      <c r="M29" s="29"/>
      <c r="N29" s="29"/>
      <c r="O29" s="29"/>
      <c r="P29" s="29"/>
      <c r="Q29" s="29"/>
      <c r="T29" s="29"/>
      <c r="U29" s="29"/>
      <c r="V29" s="110"/>
      <c r="W29" s="29"/>
      <c r="X29" s="211"/>
      <c r="Y29" s="211"/>
      <c r="Z29" s="29"/>
      <c r="AA29" s="29"/>
      <c r="AB29" s="29"/>
      <c r="AC29" s="29"/>
      <c r="AD29" s="29"/>
      <c r="AE29" s="29"/>
      <c r="AF29" s="29"/>
      <c r="AG29" s="29"/>
      <c r="AH29" s="29"/>
      <c r="AI29" s="29"/>
      <c r="AJ29" s="29"/>
      <c r="AK29" s="29"/>
      <c r="AL29" s="29"/>
      <c r="AN29" s="29"/>
      <c r="AO29" s="29"/>
      <c r="AP29" s="29"/>
      <c r="AQ29" s="29"/>
      <c r="AR29" s="29"/>
      <c r="AS29" s="29"/>
      <c r="AU29" s="29"/>
      <c r="AV29" s="29"/>
      <c r="AW29" s="29"/>
      <c r="AX29" s="29"/>
      <c r="AY29" s="29"/>
      <c r="AZ29" s="29"/>
      <c r="BA29" s="29"/>
      <c r="BB29" s="29"/>
      <c r="BC29" s="29"/>
      <c r="BD29" s="29"/>
      <c r="BE29" s="2" t="s">
        <v>69</v>
      </c>
      <c r="BF29" s="29">
        <v>159334</v>
      </c>
      <c r="BG29" s="29"/>
      <c r="BH29" s="29">
        <v>160034</v>
      </c>
      <c r="BI29" s="29"/>
      <c r="BJ29" s="29"/>
      <c r="BK29" s="29">
        <v>160034</v>
      </c>
      <c r="BL29" s="29"/>
      <c r="BM29" s="29"/>
    </row>
    <row r="30" spans="2:65" ht="27.75" customHeight="1">
      <c r="B30" s="212"/>
      <c r="C30" s="29"/>
      <c r="E30" s="29"/>
      <c r="F30" s="29"/>
      <c r="G30" s="29"/>
      <c r="H30" s="29"/>
      <c r="I30" s="29"/>
      <c r="J30" s="29"/>
      <c r="K30" s="29"/>
      <c r="L30" s="29"/>
      <c r="M30" s="29"/>
      <c r="N30" s="29"/>
      <c r="O30" s="29"/>
      <c r="P30" s="29"/>
      <c r="Q30" s="29"/>
      <c r="T30" s="29"/>
      <c r="U30" s="29"/>
      <c r="V30" s="110"/>
      <c r="W30" s="29"/>
      <c r="X30" s="211"/>
      <c r="Y30" s="211"/>
      <c r="Z30" s="29"/>
      <c r="AA30" s="29"/>
      <c r="AB30" s="29"/>
      <c r="AC30" s="29"/>
      <c r="AD30" s="29"/>
      <c r="AE30" s="29"/>
      <c r="AF30" s="29"/>
      <c r="AG30" s="29"/>
      <c r="AH30" s="29"/>
      <c r="AI30" s="29"/>
      <c r="AJ30" s="29"/>
      <c r="AK30" s="29"/>
      <c r="AL30" s="29"/>
      <c r="AN30" s="29"/>
      <c r="AO30" s="29"/>
      <c r="AP30" s="29"/>
      <c r="AQ30" s="29"/>
      <c r="AR30" s="29"/>
      <c r="AS30" s="29"/>
      <c r="AU30" s="29"/>
      <c r="AV30" s="29"/>
      <c r="AW30" s="29"/>
      <c r="AX30" s="29"/>
      <c r="AY30" s="29"/>
      <c r="AZ30" s="29"/>
      <c r="BA30" s="29"/>
      <c r="BB30" s="29"/>
      <c r="BC30" s="29"/>
      <c r="BD30" s="29"/>
      <c r="BE30" s="2" t="s">
        <v>78</v>
      </c>
      <c r="BF30" s="29">
        <f>BF33</f>
        <v>54265</v>
      </c>
      <c r="BG30" s="29"/>
      <c r="BH30" s="29"/>
      <c r="BI30" s="29"/>
      <c r="BJ30" s="29"/>
      <c r="BK30" s="29"/>
      <c r="BL30" s="29"/>
      <c r="BM30" s="29"/>
    </row>
    <row r="31" spans="2:65" ht="27.75" customHeight="1" thickBot="1">
      <c r="B31" s="212"/>
      <c r="C31" s="29"/>
      <c r="E31" s="29"/>
      <c r="F31" s="29"/>
      <c r="G31" s="29"/>
      <c r="H31" s="29"/>
      <c r="I31" s="29"/>
      <c r="J31" s="29"/>
      <c r="K31" s="29"/>
      <c r="L31" s="29"/>
      <c r="M31" s="29"/>
      <c r="N31" s="29"/>
      <c r="O31" s="29"/>
      <c r="P31" s="29"/>
      <c r="Q31" s="29"/>
      <c r="T31" s="29"/>
      <c r="U31" s="29"/>
      <c r="V31" s="110"/>
      <c r="W31" s="29"/>
      <c r="X31" s="211"/>
      <c r="Y31" s="211"/>
      <c r="Z31" s="29"/>
      <c r="AA31" s="29"/>
      <c r="AB31" s="29"/>
      <c r="AC31" s="29"/>
      <c r="AD31" s="29"/>
      <c r="AE31" s="29"/>
      <c r="AF31" s="29"/>
      <c r="AG31" s="29"/>
      <c r="AH31" s="29"/>
      <c r="AI31" s="29"/>
      <c r="AJ31" s="29"/>
      <c r="AK31" s="29"/>
      <c r="AL31" s="29"/>
      <c r="AN31" s="29"/>
      <c r="AO31" s="29"/>
      <c r="AP31" s="29"/>
      <c r="AQ31" s="29"/>
      <c r="AR31" s="29"/>
      <c r="AS31" s="29"/>
      <c r="AU31" s="29"/>
      <c r="AV31" s="29"/>
      <c r="AW31" s="29"/>
      <c r="AX31" s="29"/>
      <c r="AY31" s="29"/>
      <c r="AZ31" s="29"/>
      <c r="BA31" s="29"/>
      <c r="BB31" s="29"/>
      <c r="BC31" s="29"/>
      <c r="BD31" s="29"/>
      <c r="BE31" s="2" t="s">
        <v>79</v>
      </c>
      <c r="BF31" s="1">
        <v>55242</v>
      </c>
      <c r="BG31" s="29"/>
      <c r="BH31" s="29"/>
      <c r="BI31" s="29"/>
      <c r="BJ31" s="29"/>
      <c r="BK31" s="29"/>
      <c r="BL31" s="29"/>
      <c r="BM31" s="29"/>
    </row>
    <row r="32" spans="2:65" ht="27.75" customHeight="1">
      <c r="B32" s="212"/>
      <c r="C32" s="29"/>
      <c r="E32" s="29"/>
      <c r="F32" s="29"/>
      <c r="G32" s="29"/>
      <c r="H32" s="29"/>
      <c r="I32" s="29"/>
      <c r="J32" s="29"/>
      <c r="K32" s="29"/>
      <c r="L32" s="29"/>
      <c r="M32" s="29"/>
      <c r="N32" s="29"/>
      <c r="O32" s="29"/>
      <c r="P32" s="29"/>
      <c r="Q32" s="29"/>
      <c r="R32" s="213" t="s">
        <v>70</v>
      </c>
      <c r="S32" s="214" t="s">
        <v>71</v>
      </c>
      <c r="T32" s="29"/>
      <c r="U32" s="29"/>
      <c r="V32" s="110"/>
      <c r="W32" s="29"/>
      <c r="X32" s="211"/>
      <c r="Y32" s="211"/>
      <c r="Z32" s="29"/>
      <c r="AA32" s="29"/>
      <c r="AB32" s="29"/>
      <c r="AC32" s="29"/>
      <c r="AD32" s="29"/>
      <c r="AE32" s="29"/>
      <c r="AF32" s="29"/>
      <c r="AG32" s="29"/>
      <c r="AH32" s="29"/>
      <c r="AI32" s="29"/>
      <c r="AJ32" s="29"/>
      <c r="AK32" s="29"/>
      <c r="AL32" s="29"/>
      <c r="AN32" s="29"/>
      <c r="AO32" s="29"/>
      <c r="AP32" s="29"/>
      <c r="AQ32" s="29"/>
      <c r="AR32" s="29"/>
      <c r="AS32" s="29"/>
      <c r="AU32" s="29"/>
      <c r="AV32" s="29"/>
      <c r="AW32" s="29"/>
      <c r="AX32" s="29"/>
      <c r="AY32" s="29"/>
      <c r="AZ32" s="29"/>
      <c r="BA32" s="29"/>
      <c r="BB32" s="29"/>
      <c r="BC32" s="29"/>
      <c r="BD32" s="29"/>
      <c r="BE32" s="2" t="s">
        <v>80</v>
      </c>
      <c r="BF32" s="1">
        <v>-977</v>
      </c>
      <c r="BG32" s="29"/>
      <c r="BH32" s="29"/>
      <c r="BI32" s="29"/>
      <c r="BJ32" s="29"/>
      <c r="BK32" s="29"/>
      <c r="BL32" s="29"/>
      <c r="BM32" s="29"/>
    </row>
    <row r="33" spans="1:65" ht="27.75" customHeight="1" thickBot="1">
      <c r="B33" s="212"/>
      <c r="C33" s="29"/>
      <c r="E33" s="29"/>
      <c r="F33" s="211"/>
      <c r="G33" s="29"/>
      <c r="H33" s="29"/>
      <c r="I33" s="29"/>
      <c r="J33" s="29"/>
      <c r="K33" s="29"/>
      <c r="L33" s="29"/>
      <c r="M33" s="29"/>
      <c r="N33" s="29"/>
      <c r="O33" s="29"/>
      <c r="P33" s="29"/>
      <c r="Q33" s="29"/>
      <c r="R33" s="215" t="e">
        <f>R26+S26</f>
        <v>#REF!</v>
      </c>
      <c r="S33" s="216" t="e">
        <f>R33/G26</f>
        <v>#REF!</v>
      </c>
      <c r="T33" s="29"/>
      <c r="U33" s="29"/>
      <c r="V33" s="110"/>
      <c r="W33" s="29"/>
      <c r="X33" s="211"/>
      <c r="Y33" s="211"/>
      <c r="Z33" s="29"/>
      <c r="AA33" s="29"/>
      <c r="AB33" s="29"/>
      <c r="AC33" s="29"/>
      <c r="AD33" s="29"/>
      <c r="AE33" s="29"/>
      <c r="AF33" s="29"/>
      <c r="AG33" s="29"/>
      <c r="AH33" s="29"/>
      <c r="AI33" s="29"/>
      <c r="AJ33" s="29"/>
      <c r="AK33" s="29"/>
      <c r="AL33" s="29"/>
      <c r="AN33" s="29"/>
      <c r="AO33" s="29"/>
      <c r="AP33" s="29"/>
      <c r="AQ33" s="29"/>
      <c r="AR33" s="29"/>
      <c r="AS33" s="29"/>
      <c r="AU33" s="29"/>
      <c r="AV33" s="29"/>
      <c r="AW33" s="29"/>
      <c r="AX33" s="29"/>
      <c r="AY33" s="29"/>
      <c r="AZ33" s="29"/>
      <c r="BA33" s="29"/>
      <c r="BB33" s="29"/>
      <c r="BC33" s="29"/>
      <c r="BD33" s="29"/>
      <c r="BF33" s="1">
        <f>SUM(BF31:BF32)</f>
        <v>54265</v>
      </c>
      <c r="BG33" s="29"/>
      <c r="BH33" s="29"/>
      <c r="BI33" s="29"/>
      <c r="BJ33" s="29"/>
      <c r="BK33" s="29"/>
      <c r="BL33" s="29"/>
      <c r="BM33" s="29"/>
    </row>
    <row r="34" spans="1:65" ht="27.75" customHeight="1">
      <c r="B34" s="212"/>
      <c r="C34" s="29"/>
      <c r="E34" s="29"/>
      <c r="F34" s="211"/>
      <c r="G34" s="29"/>
      <c r="H34" s="29"/>
      <c r="I34" s="29"/>
      <c r="J34" s="29"/>
      <c r="K34" s="29"/>
      <c r="L34" s="29"/>
      <c r="M34" s="29"/>
      <c r="N34" s="29"/>
      <c r="O34" s="29"/>
      <c r="P34" s="29"/>
      <c r="Q34" s="29"/>
      <c r="T34" s="29"/>
      <c r="U34" s="29"/>
      <c r="V34" s="110"/>
      <c r="W34" s="29"/>
      <c r="X34" s="211"/>
      <c r="Y34" s="211"/>
      <c r="Z34" s="29"/>
      <c r="AA34" s="29"/>
      <c r="AB34" s="29"/>
      <c r="AC34" s="29"/>
      <c r="AD34" s="29"/>
      <c r="AE34" s="29"/>
      <c r="AF34" s="29"/>
      <c r="AG34" s="29"/>
      <c r="AH34" s="29"/>
      <c r="AI34" s="29"/>
      <c r="AJ34" s="29"/>
      <c r="AK34" s="29"/>
      <c r="AL34" s="29"/>
      <c r="AN34" s="29"/>
      <c r="AO34" s="29"/>
      <c r="AP34" s="29"/>
      <c r="AQ34" s="29"/>
      <c r="AR34" s="29"/>
      <c r="AS34" s="29"/>
      <c r="AU34" s="29"/>
      <c r="AV34" s="29"/>
      <c r="AW34" s="29"/>
      <c r="AX34" s="29"/>
      <c r="AY34" s="29"/>
      <c r="AZ34" s="29"/>
      <c r="BA34" s="29"/>
      <c r="BB34" s="29"/>
      <c r="BC34" s="29"/>
      <c r="BD34" s="29"/>
      <c r="BG34" s="29"/>
      <c r="BH34" s="29"/>
      <c r="BI34" s="29"/>
      <c r="BJ34" s="29"/>
      <c r="BK34" s="29"/>
      <c r="BL34" s="29"/>
      <c r="BM34" s="29"/>
    </row>
    <row r="35" spans="1:65" ht="27.75" customHeight="1">
      <c r="B35" s="212"/>
      <c r="C35" s="29"/>
      <c r="E35" s="29"/>
      <c r="F35" s="29"/>
      <c r="G35" s="29"/>
      <c r="H35" s="29"/>
      <c r="I35" s="29"/>
      <c r="J35" s="29"/>
      <c r="K35" s="29"/>
      <c r="L35" s="29"/>
      <c r="M35" s="29"/>
      <c r="N35" s="29"/>
      <c r="O35" s="29"/>
      <c r="P35" s="29"/>
      <c r="Q35" s="29"/>
      <c r="T35" s="29"/>
      <c r="U35" s="29"/>
      <c r="V35" s="110"/>
      <c r="W35" s="29"/>
      <c r="X35" s="211"/>
      <c r="Y35" s="211"/>
      <c r="Z35" s="29"/>
      <c r="AA35" s="29"/>
      <c r="AB35" s="29"/>
      <c r="AC35" s="29"/>
      <c r="AD35" s="29"/>
      <c r="AE35" s="29"/>
      <c r="AF35" s="29"/>
      <c r="AG35" s="29"/>
      <c r="AH35" s="29"/>
      <c r="AI35" s="29"/>
      <c r="AJ35" s="29"/>
      <c r="AK35" s="29"/>
      <c r="AL35" s="29"/>
      <c r="AN35" s="29"/>
      <c r="AO35" s="29"/>
      <c r="AP35" s="29"/>
      <c r="AQ35" s="29"/>
      <c r="AR35" s="29"/>
      <c r="AS35" s="29"/>
      <c r="AU35" s="29"/>
      <c r="AV35" s="29"/>
      <c r="AW35" s="29"/>
      <c r="AX35" s="29"/>
      <c r="AY35" s="29"/>
      <c r="AZ35" s="29"/>
      <c r="BA35" s="29"/>
      <c r="BB35" s="29"/>
      <c r="BC35" s="29"/>
      <c r="BD35" s="29"/>
      <c r="BF35" s="29"/>
      <c r="BG35" s="29"/>
      <c r="BH35" s="29"/>
      <c r="BI35" s="29"/>
      <c r="BJ35" s="29"/>
      <c r="BK35" s="29"/>
      <c r="BL35" s="29"/>
      <c r="BM35" s="29"/>
    </row>
    <row r="36" spans="1:65" ht="27.75" customHeight="1">
      <c r="B36" s="212"/>
      <c r="C36" s="29"/>
      <c r="E36" s="29"/>
      <c r="F36" s="29"/>
      <c r="G36" s="29"/>
      <c r="H36" s="29"/>
      <c r="I36" s="29"/>
      <c r="J36" s="29"/>
      <c r="K36" s="29"/>
      <c r="L36" s="29"/>
      <c r="M36" s="29"/>
      <c r="N36" s="29"/>
      <c r="O36" s="29"/>
      <c r="P36" s="29"/>
      <c r="Q36" s="29"/>
      <c r="T36" s="29"/>
      <c r="U36" s="29"/>
      <c r="V36" s="110"/>
      <c r="W36" s="29"/>
      <c r="X36" s="211"/>
      <c r="Y36" s="211"/>
      <c r="Z36" s="29"/>
      <c r="AA36" s="29"/>
      <c r="AB36" s="29"/>
      <c r="AC36" s="29"/>
      <c r="AD36" s="29"/>
      <c r="AE36" s="29"/>
      <c r="AF36" s="29"/>
      <c r="AG36" s="29"/>
      <c r="AH36" s="29"/>
      <c r="AI36" s="29"/>
      <c r="AJ36" s="29"/>
      <c r="AK36" s="29"/>
      <c r="AL36" s="29"/>
      <c r="AN36" s="29"/>
      <c r="AO36" s="29"/>
      <c r="AP36" s="29"/>
      <c r="AQ36" s="29"/>
      <c r="AR36" s="29"/>
      <c r="AS36" s="29"/>
      <c r="AU36" s="29"/>
      <c r="AV36" s="29"/>
      <c r="AW36" s="29"/>
      <c r="AX36" s="29"/>
      <c r="AY36" s="29"/>
      <c r="AZ36" s="29"/>
      <c r="BA36" s="29"/>
      <c r="BB36" s="29"/>
      <c r="BC36" s="29"/>
      <c r="BD36" s="29"/>
      <c r="BF36" s="29"/>
      <c r="BG36" s="29"/>
      <c r="BH36" s="29"/>
      <c r="BI36" s="29"/>
      <c r="BJ36" s="29"/>
      <c r="BK36" s="29"/>
      <c r="BL36" s="29"/>
      <c r="BM36" s="29"/>
    </row>
    <row r="37" spans="1:65" ht="27.75" customHeight="1">
      <c r="B37" s="212"/>
      <c r="C37" s="29"/>
      <c r="E37" s="29"/>
      <c r="F37" s="29"/>
      <c r="G37" s="29"/>
      <c r="H37" s="29"/>
      <c r="I37" s="29"/>
      <c r="J37" s="29"/>
      <c r="K37" s="29"/>
      <c r="L37" s="29"/>
      <c r="M37" s="29"/>
      <c r="N37" s="29"/>
      <c r="O37" s="29"/>
      <c r="P37" s="29"/>
      <c r="Q37" s="29"/>
      <c r="T37" s="29"/>
      <c r="U37" s="29"/>
      <c r="V37" s="110"/>
      <c r="W37" s="29"/>
      <c r="X37" s="211"/>
      <c r="Y37" s="211"/>
      <c r="Z37" s="29"/>
      <c r="AA37" s="29"/>
      <c r="AB37" s="29"/>
      <c r="AC37" s="29"/>
      <c r="AD37" s="29"/>
      <c r="AE37" s="29"/>
      <c r="AF37" s="29"/>
      <c r="AG37" s="29"/>
      <c r="AH37" s="29"/>
      <c r="AI37" s="29"/>
      <c r="AJ37" s="29"/>
      <c r="AK37" s="29"/>
      <c r="AL37" s="29"/>
      <c r="AN37" s="29"/>
      <c r="AO37" s="29"/>
      <c r="AP37" s="29"/>
      <c r="AQ37" s="29"/>
      <c r="AR37" s="29"/>
      <c r="AS37" s="29"/>
      <c r="AU37" s="29"/>
      <c r="AV37" s="29"/>
      <c r="AW37" s="29"/>
      <c r="AX37" s="29"/>
      <c r="AY37" s="29"/>
      <c r="AZ37" s="29"/>
      <c r="BA37" s="29"/>
      <c r="BB37" s="29"/>
      <c r="BC37" s="29"/>
      <c r="BD37" s="29"/>
      <c r="BF37" s="29"/>
      <c r="BG37" s="29"/>
      <c r="BH37" s="29"/>
      <c r="BI37" s="29"/>
      <c r="BJ37" s="29"/>
      <c r="BK37" s="29"/>
      <c r="BL37" s="29"/>
      <c r="BM37" s="29"/>
    </row>
    <row r="38" spans="1:65" ht="27.75" customHeight="1">
      <c r="B38" s="212"/>
      <c r="C38" s="29"/>
      <c r="E38" s="29"/>
      <c r="F38" s="29"/>
      <c r="G38" s="29"/>
      <c r="H38" s="29"/>
      <c r="I38" s="29"/>
      <c r="J38" s="29"/>
      <c r="K38" s="29"/>
      <c r="L38" s="29"/>
      <c r="M38" s="29"/>
      <c r="N38" s="29"/>
      <c r="O38" s="29"/>
      <c r="P38" s="29"/>
      <c r="Q38" s="29"/>
      <c r="T38" s="29"/>
      <c r="U38" s="29"/>
      <c r="V38" s="110"/>
      <c r="W38" s="29"/>
      <c r="X38" s="211"/>
      <c r="Y38" s="211"/>
      <c r="Z38" s="29"/>
      <c r="AA38" s="29"/>
      <c r="AB38" s="29"/>
      <c r="AC38" s="29"/>
      <c r="AD38" s="29"/>
      <c r="AE38" s="29"/>
      <c r="AF38" s="29"/>
      <c r="AG38" s="29"/>
      <c r="AH38" s="29"/>
      <c r="AI38" s="29"/>
      <c r="AJ38" s="29"/>
      <c r="AK38" s="29"/>
      <c r="AL38" s="29"/>
      <c r="AN38" s="29"/>
      <c r="AO38" s="29"/>
      <c r="AP38" s="29"/>
      <c r="AQ38" s="29"/>
      <c r="AR38" s="29"/>
      <c r="AS38" s="29"/>
      <c r="AU38" s="29"/>
      <c r="AV38" s="29"/>
      <c r="AW38" s="29"/>
      <c r="AX38" s="29"/>
      <c r="AY38" s="29"/>
      <c r="AZ38" s="29"/>
      <c r="BA38" s="29"/>
      <c r="BB38" s="29"/>
      <c r="BC38" s="29"/>
      <c r="BD38" s="29"/>
      <c r="BF38" s="29"/>
      <c r="BG38" s="29"/>
      <c r="BH38" s="29"/>
      <c r="BI38" s="29"/>
      <c r="BJ38" s="29"/>
      <c r="BK38" s="29"/>
      <c r="BL38" s="29"/>
      <c r="BM38" s="29"/>
    </row>
    <row r="39" spans="1:65" ht="27.75" customHeight="1">
      <c r="B39" s="212"/>
      <c r="C39" s="29"/>
      <c r="E39" s="29"/>
      <c r="F39" s="29"/>
      <c r="G39" s="29"/>
      <c r="H39" s="29"/>
      <c r="I39" s="29"/>
      <c r="J39" s="29"/>
      <c r="K39" s="29"/>
      <c r="L39" s="29"/>
      <c r="M39" s="29"/>
      <c r="N39" s="29"/>
      <c r="O39" s="29"/>
      <c r="P39" s="29"/>
      <c r="Q39" s="29"/>
      <c r="T39" s="29"/>
      <c r="U39" s="29"/>
      <c r="V39" s="110"/>
      <c r="W39" s="29"/>
      <c r="X39" s="211"/>
      <c r="Y39" s="211"/>
      <c r="Z39" s="29"/>
      <c r="AA39" s="29"/>
      <c r="AB39" s="29"/>
      <c r="AC39" s="29"/>
      <c r="AD39" s="29"/>
      <c r="AE39" s="29"/>
      <c r="AF39" s="29"/>
      <c r="AG39" s="29"/>
      <c r="AH39" s="29"/>
      <c r="AI39" s="29"/>
      <c r="AJ39" s="29"/>
      <c r="AK39" s="29"/>
      <c r="AL39" s="29"/>
      <c r="AN39" s="29"/>
      <c r="AO39" s="29"/>
      <c r="AP39" s="29"/>
      <c r="AQ39" s="29"/>
      <c r="AR39" s="29"/>
      <c r="AS39" s="29"/>
      <c r="AU39" s="29"/>
      <c r="AV39" s="29"/>
      <c r="AW39" s="29"/>
      <c r="AX39" s="29"/>
      <c r="AY39" s="29"/>
      <c r="AZ39" s="29"/>
      <c r="BA39" s="29"/>
      <c r="BB39" s="29"/>
      <c r="BC39" s="29"/>
      <c r="BD39" s="29"/>
      <c r="BF39" s="29"/>
      <c r="BG39" s="29"/>
      <c r="BH39" s="29"/>
      <c r="BI39" s="29"/>
      <c r="BJ39" s="29"/>
      <c r="BK39" s="29"/>
      <c r="BL39" s="29"/>
      <c r="BM39" s="29"/>
    </row>
    <row r="40" spans="1:65" ht="27.75" customHeight="1">
      <c r="A40" s="1" t="s">
        <v>88</v>
      </c>
      <c r="B40" s="212"/>
      <c r="C40" s="29"/>
      <c r="E40" s="29"/>
      <c r="F40" s="29"/>
      <c r="G40" s="29"/>
      <c r="H40" s="29"/>
      <c r="I40" s="29"/>
      <c r="J40" s="29"/>
      <c r="K40" s="29"/>
      <c r="L40" s="29"/>
      <c r="M40" s="29"/>
      <c r="N40" s="29"/>
      <c r="O40" s="29"/>
      <c r="P40" s="29"/>
      <c r="Q40" s="29"/>
      <c r="T40" s="29"/>
      <c r="U40" s="29"/>
      <c r="V40" s="110"/>
      <c r="W40" s="29"/>
      <c r="X40" s="211"/>
      <c r="Y40" s="211"/>
      <c r="Z40" s="29"/>
      <c r="AA40" s="29"/>
      <c r="AB40" s="29"/>
      <c r="AC40" s="29"/>
      <c r="AD40" s="29"/>
      <c r="AE40" s="29"/>
      <c r="AF40" s="29"/>
      <c r="AG40" s="29"/>
      <c r="AH40" s="29"/>
      <c r="AI40" s="29"/>
      <c r="AJ40" s="29"/>
      <c r="AK40" s="29"/>
      <c r="AL40" s="29"/>
      <c r="AN40" s="29"/>
      <c r="AO40" s="29"/>
      <c r="AP40" s="29"/>
      <c r="AQ40" s="29"/>
      <c r="AR40" s="29"/>
      <c r="AS40" s="29"/>
      <c r="AU40" s="29"/>
      <c r="AV40" s="29"/>
      <c r="AW40" s="29"/>
      <c r="AX40" s="29"/>
      <c r="AY40" s="29"/>
      <c r="AZ40" s="29"/>
      <c r="BA40" s="29"/>
      <c r="BB40" s="29"/>
      <c r="BC40" s="29"/>
      <c r="BD40" s="29"/>
      <c r="BF40" s="29"/>
      <c r="BG40" s="29"/>
      <c r="BH40" s="29"/>
      <c r="BI40" s="29"/>
      <c r="BJ40" s="29"/>
      <c r="BK40" s="29"/>
      <c r="BL40" s="29"/>
      <c r="BM40" s="29"/>
    </row>
    <row r="41" spans="1:65" ht="27.75" customHeight="1">
      <c r="B41" s="212"/>
      <c r="C41" s="29"/>
      <c r="E41" s="29"/>
      <c r="F41" s="29"/>
      <c r="G41" s="29"/>
      <c r="H41" s="29"/>
      <c r="I41" s="29"/>
      <c r="J41" s="29"/>
      <c r="K41" s="29"/>
      <c r="L41" s="29"/>
      <c r="M41" s="29"/>
      <c r="N41" s="29"/>
      <c r="O41" s="29"/>
      <c r="P41" s="29"/>
      <c r="Q41" s="29"/>
      <c r="T41" s="29"/>
      <c r="U41" s="29"/>
      <c r="V41" s="110"/>
      <c r="W41" s="29"/>
      <c r="X41" s="211"/>
      <c r="Y41" s="211"/>
      <c r="Z41" s="29"/>
      <c r="AA41" s="29"/>
      <c r="AB41" s="29"/>
      <c r="AC41" s="29"/>
      <c r="AD41" s="29"/>
      <c r="AE41" s="29"/>
      <c r="AF41" s="29"/>
      <c r="AG41" s="29"/>
      <c r="AH41" s="29"/>
      <c r="AI41" s="29"/>
      <c r="AJ41" s="29"/>
      <c r="AK41" s="29"/>
      <c r="AL41" s="29"/>
      <c r="AN41" s="29"/>
      <c r="AO41" s="29"/>
      <c r="AP41" s="29"/>
      <c r="AQ41" s="29"/>
      <c r="AR41" s="29"/>
      <c r="AS41" s="29"/>
      <c r="AU41" s="29"/>
      <c r="AV41" s="29"/>
      <c r="AW41" s="29"/>
      <c r="AX41" s="29"/>
      <c r="AY41" s="29"/>
      <c r="AZ41" s="29"/>
      <c r="BA41" s="29"/>
      <c r="BB41" s="29"/>
      <c r="BC41" s="29"/>
      <c r="BD41" s="29"/>
      <c r="BF41" s="29"/>
      <c r="BG41" s="29"/>
      <c r="BH41" s="29"/>
      <c r="BI41" s="29"/>
      <c r="BJ41" s="29"/>
      <c r="BK41" s="29"/>
      <c r="BL41" s="29"/>
      <c r="BM41" s="29"/>
    </row>
    <row r="42" spans="1:65" ht="27.75" customHeight="1">
      <c r="B42" s="212"/>
      <c r="C42" s="29"/>
      <c r="E42" s="29"/>
      <c r="F42" s="29"/>
      <c r="G42" s="29"/>
      <c r="H42" s="29"/>
      <c r="I42" s="29"/>
      <c r="J42" s="29"/>
      <c r="K42" s="29"/>
      <c r="L42" s="29"/>
      <c r="M42" s="29"/>
      <c r="N42" s="29"/>
      <c r="O42" s="29"/>
      <c r="P42" s="29"/>
      <c r="Q42" s="29"/>
      <c r="T42" s="29"/>
      <c r="U42" s="29"/>
      <c r="V42" s="110"/>
      <c r="W42" s="29"/>
      <c r="X42" s="211"/>
      <c r="Y42" s="211"/>
      <c r="Z42" s="29"/>
      <c r="AA42" s="29"/>
      <c r="AB42" s="29"/>
      <c r="AC42" s="29"/>
      <c r="AD42" s="29"/>
      <c r="AE42" s="29"/>
      <c r="AF42" s="29"/>
      <c r="AG42" s="29"/>
      <c r="AH42" s="29"/>
      <c r="AI42" s="29"/>
      <c r="AJ42" s="29"/>
      <c r="AK42" s="29"/>
      <c r="AL42" s="29"/>
      <c r="AN42" s="29"/>
      <c r="AO42" s="29"/>
      <c r="AP42" s="29"/>
      <c r="AQ42" s="29"/>
      <c r="AR42" s="29"/>
      <c r="AS42" s="29"/>
      <c r="AU42" s="29"/>
      <c r="AV42" s="29"/>
      <c r="AW42" s="29"/>
      <c r="AX42" s="29"/>
      <c r="AY42" s="29"/>
      <c r="AZ42" s="29"/>
      <c r="BA42" s="29"/>
      <c r="BB42" s="29"/>
      <c r="BC42" s="29"/>
      <c r="BD42" s="29"/>
      <c r="BF42" s="29"/>
      <c r="BG42" s="29"/>
      <c r="BH42" s="29"/>
      <c r="BI42" s="29"/>
      <c r="BJ42" s="29"/>
      <c r="BK42" s="29"/>
      <c r="BL42" s="29"/>
      <c r="BM42" s="29"/>
    </row>
    <row r="43" spans="1:65" ht="27.75" customHeight="1">
      <c r="B43" s="212"/>
      <c r="C43" s="29"/>
      <c r="E43" s="29"/>
      <c r="F43" s="29"/>
      <c r="G43" s="29"/>
      <c r="H43" s="29"/>
      <c r="I43" s="29"/>
      <c r="J43" s="29"/>
      <c r="K43" s="29"/>
      <c r="L43" s="29"/>
      <c r="M43" s="29"/>
      <c r="N43" s="29"/>
      <c r="O43" s="29"/>
      <c r="P43" s="29"/>
      <c r="Q43" s="29"/>
      <c r="T43" s="29"/>
      <c r="U43" s="29"/>
      <c r="V43" s="110"/>
      <c r="W43" s="29"/>
      <c r="X43" s="211"/>
      <c r="Y43" s="211"/>
      <c r="Z43" s="29"/>
      <c r="AA43" s="29"/>
      <c r="AB43" s="29"/>
      <c r="AC43" s="29"/>
      <c r="AD43" s="29"/>
      <c r="AE43" s="29"/>
      <c r="AF43" s="29"/>
      <c r="AG43" s="29"/>
      <c r="AH43" s="29"/>
      <c r="AI43" s="29"/>
      <c r="AJ43" s="29"/>
      <c r="AK43" s="29"/>
      <c r="AL43" s="29"/>
      <c r="AN43" s="29"/>
      <c r="AO43" s="29"/>
      <c r="AP43" s="29"/>
      <c r="AQ43" s="29"/>
      <c r="AR43" s="29"/>
      <c r="AS43" s="29"/>
      <c r="AU43" s="29"/>
      <c r="AV43" s="29"/>
      <c r="AW43" s="29"/>
      <c r="AX43" s="29"/>
      <c r="AY43" s="29"/>
      <c r="AZ43" s="29"/>
      <c r="BA43" s="29"/>
      <c r="BB43" s="29"/>
      <c r="BC43" s="29"/>
      <c r="BD43" s="29"/>
      <c r="BF43" s="29"/>
      <c r="BG43" s="29"/>
      <c r="BH43" s="29"/>
      <c r="BI43" s="29"/>
      <c r="BJ43" s="29"/>
      <c r="BK43" s="29"/>
      <c r="BL43" s="29"/>
      <c r="BM43" s="29"/>
    </row>
    <row r="44" spans="1:65" ht="27.75" customHeight="1">
      <c r="B44" s="212"/>
      <c r="C44" s="29"/>
      <c r="E44" s="29"/>
      <c r="F44" s="29"/>
      <c r="G44" s="29"/>
      <c r="H44" s="29"/>
      <c r="I44" s="29"/>
      <c r="J44" s="29"/>
      <c r="K44" s="29"/>
      <c r="L44" s="29"/>
      <c r="M44" s="29"/>
      <c r="N44" s="29"/>
      <c r="O44" s="29"/>
      <c r="P44" s="29"/>
      <c r="Q44" s="29"/>
      <c r="T44" s="29"/>
      <c r="U44" s="29"/>
      <c r="V44" s="110"/>
      <c r="W44" s="29"/>
      <c r="X44" s="211"/>
      <c r="Y44" s="211"/>
      <c r="Z44" s="29"/>
      <c r="AA44" s="29"/>
      <c r="AB44" s="29"/>
      <c r="AC44" s="29"/>
      <c r="AD44" s="29"/>
      <c r="AE44" s="29"/>
      <c r="AF44" s="29"/>
      <c r="AG44" s="29"/>
      <c r="AH44" s="29"/>
      <c r="AI44" s="29"/>
      <c r="AJ44" s="29"/>
      <c r="AK44" s="29"/>
      <c r="AL44" s="29"/>
      <c r="AN44" s="29"/>
      <c r="AO44" s="29"/>
      <c r="AP44" s="29"/>
      <c r="AQ44" s="29"/>
      <c r="AR44" s="29"/>
      <c r="AS44" s="29"/>
      <c r="AU44" s="29"/>
      <c r="AV44" s="29"/>
      <c r="AW44" s="29"/>
      <c r="AX44" s="29"/>
      <c r="AY44" s="29"/>
      <c r="AZ44" s="29"/>
      <c r="BA44" s="29"/>
      <c r="BB44" s="29"/>
      <c r="BC44" s="29"/>
      <c r="BD44" s="29"/>
      <c r="BF44" s="29"/>
      <c r="BG44" s="29"/>
      <c r="BH44" s="29"/>
      <c r="BI44" s="29"/>
      <c r="BJ44" s="29"/>
      <c r="BK44" s="29"/>
      <c r="BL44" s="29"/>
      <c r="BM44" s="29"/>
    </row>
    <row r="45" spans="1:65" ht="27.75" customHeight="1">
      <c r="B45" s="210"/>
      <c r="C45" s="29"/>
      <c r="D45" s="29"/>
      <c r="E45" s="29"/>
      <c r="F45" s="29"/>
      <c r="G45" s="29"/>
      <c r="H45" s="29"/>
      <c r="I45" s="29"/>
      <c r="J45" s="29"/>
      <c r="K45" s="29"/>
      <c r="L45" s="29"/>
      <c r="M45" s="29"/>
      <c r="N45" s="29"/>
      <c r="O45" s="29"/>
      <c r="P45" s="29"/>
      <c r="Q45" s="29"/>
      <c r="T45" s="29"/>
      <c r="U45" s="29"/>
      <c r="V45" s="110"/>
      <c r="W45" s="29"/>
      <c r="X45" s="211"/>
      <c r="Y45" s="211"/>
      <c r="Z45" s="29"/>
      <c r="AA45" s="29"/>
      <c r="AB45" s="29"/>
      <c r="AC45" s="29"/>
      <c r="AD45" s="29"/>
      <c r="AE45" s="29"/>
      <c r="AF45" s="29"/>
      <c r="AG45" s="29"/>
      <c r="AH45" s="29"/>
      <c r="AI45" s="29"/>
      <c r="AJ45" s="29"/>
      <c r="AK45" s="29"/>
      <c r="AL45" s="29"/>
      <c r="AN45" s="29"/>
      <c r="AO45" s="29"/>
      <c r="AP45" s="29"/>
      <c r="AQ45" s="29"/>
      <c r="AR45" s="29"/>
      <c r="AS45" s="29"/>
      <c r="AU45" s="29"/>
      <c r="AV45" s="29"/>
      <c r="AW45" s="29"/>
      <c r="AX45" s="29"/>
      <c r="AY45" s="29"/>
      <c r="AZ45" s="29"/>
      <c r="BA45" s="29"/>
      <c r="BB45" s="29"/>
      <c r="BC45" s="29"/>
      <c r="BD45" s="29"/>
      <c r="BG45" s="29"/>
      <c r="BH45" s="29">
        <f>BH49</f>
        <v>29148</v>
      </c>
      <c r="BI45" s="29"/>
      <c r="BJ45" s="29"/>
      <c r="BK45" s="29">
        <f>BK49</f>
        <v>29148</v>
      </c>
      <c r="BL45" s="29"/>
      <c r="BM45" s="29"/>
    </row>
    <row r="46" spans="1:65" ht="27" customHeight="1">
      <c r="A46" s="1" t="s">
        <v>89</v>
      </c>
      <c r="B46" s="211"/>
      <c r="C46" s="211"/>
      <c r="D46" s="211"/>
      <c r="E46" s="211"/>
      <c r="F46" s="211"/>
      <c r="G46" s="211"/>
      <c r="H46" s="211"/>
      <c r="I46" s="211"/>
      <c r="J46" s="211"/>
      <c r="K46" s="211"/>
      <c r="L46" s="211"/>
      <c r="M46" s="211"/>
      <c r="N46" s="211"/>
      <c r="O46" s="211"/>
      <c r="P46" s="211"/>
      <c r="Q46" s="211"/>
    </row>
    <row r="47" spans="1:65">
      <c r="B47" s="211"/>
      <c r="C47" s="211"/>
      <c r="D47" s="211"/>
      <c r="E47" s="211"/>
      <c r="F47" s="211"/>
      <c r="G47" s="211"/>
      <c r="H47" s="211"/>
      <c r="I47" s="211"/>
      <c r="J47" s="211"/>
      <c r="K47" s="211"/>
      <c r="L47" s="211"/>
      <c r="M47" s="211"/>
      <c r="N47" s="211"/>
      <c r="O47" s="211"/>
      <c r="P47" s="211"/>
      <c r="Q47" s="211"/>
      <c r="BH47" s="1">
        <v>60246</v>
      </c>
      <c r="BK47" s="1">
        <v>60246</v>
      </c>
    </row>
    <row r="48" spans="1:65">
      <c r="B48" s="211"/>
      <c r="C48" s="211"/>
      <c r="D48" s="221"/>
      <c r="E48" s="221"/>
      <c r="F48" s="211"/>
      <c r="G48" s="221"/>
      <c r="H48" s="221"/>
      <c r="I48" s="221"/>
      <c r="J48" s="221"/>
      <c r="K48" s="221"/>
      <c r="L48" s="221"/>
      <c r="M48" s="221"/>
      <c r="N48" s="211"/>
      <c r="O48" s="211"/>
      <c r="P48" s="211"/>
      <c r="Q48" s="211"/>
      <c r="BH48" s="1">
        <f>-(18444+7974+4680)</f>
        <v>-31098</v>
      </c>
      <c r="BK48" s="1">
        <f>-(18444+7974+4680)</f>
        <v>-31098</v>
      </c>
    </row>
    <row r="49" spans="1:63" ht="21.75" customHeight="1">
      <c r="B49" s="211"/>
      <c r="C49" s="211"/>
      <c r="D49" s="211"/>
      <c r="E49" s="211"/>
      <c r="F49" s="211"/>
      <c r="G49" s="211"/>
      <c r="H49" s="211"/>
      <c r="I49" s="245"/>
      <c r="J49" s="211"/>
      <c r="K49" s="245"/>
      <c r="L49" s="211"/>
      <c r="M49" s="246"/>
      <c r="N49" s="211"/>
      <c r="O49" s="211"/>
      <c r="P49" s="211"/>
      <c r="Q49" s="211"/>
      <c r="BH49" s="1">
        <f>SUM(BH47:BH48)</f>
        <v>29148</v>
      </c>
      <c r="BK49" s="1">
        <f>SUM(BK47:BK48)</f>
        <v>29148</v>
      </c>
    </row>
    <row r="50" spans="1:63" ht="21.75" customHeight="1">
      <c r="B50" s="211"/>
      <c r="C50" s="211"/>
      <c r="D50" s="211"/>
      <c r="E50" s="211"/>
      <c r="F50" s="211"/>
      <c r="G50" s="211"/>
      <c r="H50" s="211"/>
      <c r="I50" s="245"/>
      <c r="J50" s="211"/>
      <c r="K50" s="245"/>
      <c r="L50" s="211"/>
      <c r="M50" s="246"/>
      <c r="N50" s="211"/>
      <c r="O50" s="211"/>
      <c r="P50" s="211"/>
      <c r="Q50" s="211"/>
    </row>
    <row r="51" spans="1:63" ht="21.75" customHeight="1">
      <c r="A51" s="1" t="s">
        <v>115</v>
      </c>
      <c r="B51" s="211"/>
      <c r="C51" s="211"/>
      <c r="D51" s="211"/>
      <c r="E51" s="211"/>
      <c r="F51" s="211"/>
      <c r="G51" s="211"/>
      <c r="H51" s="211"/>
      <c r="I51" s="245"/>
      <c r="J51" s="211"/>
      <c r="K51" s="245"/>
      <c r="L51" s="211"/>
      <c r="M51" s="211"/>
      <c r="N51" s="211"/>
      <c r="O51" s="211"/>
      <c r="P51" s="211"/>
      <c r="Q51" s="211"/>
    </row>
    <row r="52" spans="1:63" ht="21.75" customHeight="1">
      <c r="B52" s="211"/>
      <c r="C52" s="211"/>
      <c r="D52" s="211"/>
      <c r="E52" s="211"/>
      <c r="F52" s="221"/>
      <c r="G52" s="211"/>
      <c r="H52" s="211"/>
      <c r="I52" s="245"/>
      <c r="J52" s="211"/>
      <c r="K52" s="245"/>
      <c r="L52" s="211"/>
      <c r="M52" s="211"/>
      <c r="N52" s="211"/>
      <c r="O52" s="211"/>
      <c r="P52" s="211"/>
      <c r="Q52" s="211"/>
    </row>
    <row r="53" spans="1:63" ht="21.75" customHeight="1">
      <c r="B53" s="211"/>
      <c r="C53" s="211"/>
      <c r="D53" s="211"/>
      <c r="E53" s="211"/>
      <c r="F53" s="245"/>
      <c r="G53" s="211"/>
      <c r="H53" s="211"/>
      <c r="I53" s="245"/>
      <c r="J53" s="211"/>
      <c r="K53" s="245"/>
      <c r="L53" s="211"/>
      <c r="M53" s="211"/>
      <c r="N53" s="211"/>
      <c r="O53" s="211"/>
      <c r="P53" s="211"/>
      <c r="Q53" s="211"/>
    </row>
    <row r="54" spans="1:63" ht="21.75" customHeight="1">
      <c r="B54" s="211"/>
      <c r="C54" s="211"/>
      <c r="D54" s="211"/>
      <c r="E54" s="211"/>
      <c r="F54" s="245"/>
      <c r="G54" s="211"/>
      <c r="H54" s="211"/>
      <c r="I54" s="245"/>
      <c r="J54" s="211"/>
      <c r="K54" s="247"/>
      <c r="L54" s="211"/>
      <c r="M54" s="211"/>
      <c r="N54" s="211"/>
      <c r="O54" s="211"/>
      <c r="P54" s="211"/>
      <c r="Q54" s="211"/>
    </row>
    <row r="55" spans="1:63">
      <c r="B55" s="211"/>
      <c r="C55" s="211"/>
      <c r="D55" s="211"/>
      <c r="E55" s="211"/>
      <c r="F55" s="245"/>
      <c r="G55" s="211"/>
      <c r="H55" s="211"/>
      <c r="I55" s="211"/>
      <c r="J55" s="211"/>
      <c r="K55" s="211"/>
      <c r="L55" s="211"/>
      <c r="M55" s="211"/>
      <c r="N55" s="211"/>
      <c r="O55" s="211"/>
      <c r="P55" s="211"/>
      <c r="Q55" s="211"/>
    </row>
    <row r="56" spans="1:63">
      <c r="B56" s="211"/>
      <c r="C56" s="211"/>
      <c r="D56" s="211"/>
      <c r="E56" s="211"/>
      <c r="F56" s="245"/>
      <c r="G56" s="211"/>
      <c r="H56" s="211"/>
      <c r="I56" s="211"/>
      <c r="J56" s="211"/>
      <c r="K56" s="211"/>
      <c r="L56" s="211"/>
      <c r="M56" s="211"/>
      <c r="N56" s="211"/>
      <c r="O56" s="211"/>
      <c r="P56" s="211"/>
      <c r="Q56" s="211"/>
    </row>
    <row r="57" spans="1:63">
      <c r="B57" s="211"/>
      <c r="C57" s="211"/>
      <c r="D57" s="211"/>
      <c r="E57" s="211"/>
      <c r="F57" s="245"/>
      <c r="G57" s="211"/>
      <c r="H57" s="211"/>
      <c r="I57" s="211"/>
      <c r="J57" s="211"/>
      <c r="K57" s="211"/>
      <c r="L57" s="211"/>
      <c r="M57" s="211"/>
      <c r="N57" s="211"/>
      <c r="O57" s="211"/>
      <c r="P57" s="211"/>
      <c r="Q57" s="211"/>
    </row>
    <row r="58" spans="1:63">
      <c r="B58" s="211"/>
      <c r="C58" s="211"/>
      <c r="D58" s="211"/>
      <c r="E58" s="211"/>
      <c r="F58" s="211"/>
      <c r="G58" s="211"/>
      <c r="H58" s="211"/>
      <c r="I58" s="211"/>
      <c r="J58" s="211"/>
      <c r="K58" s="211"/>
      <c r="L58" s="211"/>
      <c r="M58" s="211"/>
      <c r="N58" s="211"/>
      <c r="O58" s="211"/>
      <c r="P58" s="211"/>
      <c r="Q58" s="211"/>
    </row>
    <row r="59" spans="1:63">
      <c r="B59" s="211"/>
      <c r="C59" s="211"/>
      <c r="D59" s="211"/>
      <c r="E59" s="211"/>
      <c r="F59" s="211"/>
      <c r="G59" s="211"/>
      <c r="H59" s="211"/>
      <c r="I59" s="211"/>
      <c r="J59" s="211"/>
      <c r="K59" s="211"/>
      <c r="L59" s="211"/>
      <c r="M59" s="211"/>
      <c r="N59" s="211"/>
      <c r="O59" s="211"/>
      <c r="P59" s="211"/>
      <c r="Q59" s="211"/>
      <c r="R59" s="29"/>
      <c r="S59" s="29"/>
      <c r="T59" s="29"/>
      <c r="U59" s="29"/>
      <c r="V59" s="29"/>
      <c r="W59" s="29"/>
      <c r="X59" s="29"/>
      <c r="Y59" s="29"/>
      <c r="Z59" s="29"/>
    </row>
    <row r="60" spans="1:63">
      <c r="B60" s="211"/>
      <c r="C60" s="211"/>
      <c r="D60" s="211"/>
      <c r="E60" s="211"/>
      <c r="F60" s="211"/>
      <c r="G60" s="211"/>
      <c r="H60" s="211"/>
      <c r="I60" s="211"/>
      <c r="J60" s="211"/>
      <c r="K60" s="211"/>
      <c r="L60" s="211"/>
      <c r="M60" s="211"/>
      <c r="N60" s="211"/>
      <c r="O60" s="211"/>
      <c r="P60" s="211"/>
      <c r="Q60" s="211"/>
      <c r="R60" s="29"/>
      <c r="S60" s="29"/>
      <c r="T60" s="29"/>
      <c r="U60" s="29"/>
      <c r="V60" s="29"/>
      <c r="W60" s="29"/>
      <c r="X60" s="29"/>
      <c r="Y60" s="29"/>
      <c r="Z60" s="29"/>
    </row>
    <row r="61" spans="1:63">
      <c r="I61" s="29"/>
      <c r="J61" s="29"/>
      <c r="K61" s="29"/>
      <c r="L61" s="29"/>
      <c r="M61" s="29"/>
      <c r="N61" s="29"/>
      <c r="O61" s="29"/>
      <c r="P61" s="29"/>
      <c r="Q61" s="29"/>
      <c r="R61" s="29"/>
      <c r="S61" s="29"/>
      <c r="T61" s="29"/>
      <c r="U61" s="29"/>
      <c r="V61" s="29"/>
      <c r="W61" s="29"/>
      <c r="X61" s="29"/>
      <c r="Y61" s="29"/>
      <c r="Z61" s="29"/>
    </row>
    <row r="62" spans="1:63">
      <c r="I62" s="29"/>
      <c r="J62" s="29"/>
      <c r="K62" s="29"/>
      <c r="L62" s="29"/>
      <c r="M62" s="29"/>
      <c r="N62" s="29"/>
      <c r="O62" s="29"/>
      <c r="P62" s="29"/>
      <c r="Q62" s="29"/>
      <c r="R62" s="29"/>
      <c r="S62" s="29"/>
      <c r="T62" s="29"/>
      <c r="U62" s="29"/>
      <c r="V62" s="29"/>
      <c r="W62" s="29"/>
      <c r="X62" s="29"/>
      <c r="Y62" s="29"/>
      <c r="Z62" s="29"/>
    </row>
    <row r="63" spans="1:63">
      <c r="I63" s="29"/>
      <c r="J63" s="29"/>
      <c r="K63" s="29"/>
      <c r="L63" s="29"/>
      <c r="M63" s="29"/>
      <c r="N63" s="29"/>
      <c r="O63" s="29"/>
      <c r="P63" s="29"/>
      <c r="Q63" s="29"/>
      <c r="R63" s="29"/>
      <c r="S63" s="29"/>
      <c r="T63" s="29"/>
      <c r="U63" s="29"/>
      <c r="V63" s="29"/>
      <c r="W63" s="29"/>
      <c r="X63" s="29"/>
      <c r="Y63" s="29"/>
      <c r="Z63" s="29"/>
    </row>
    <row r="64" spans="1:63">
      <c r="I64" s="29"/>
      <c r="J64" s="29"/>
      <c r="K64" s="29"/>
      <c r="L64" s="29"/>
      <c r="M64" s="29"/>
      <c r="N64" s="29"/>
      <c r="O64" s="29"/>
      <c r="P64" s="29"/>
      <c r="Q64" s="29"/>
      <c r="R64" s="29"/>
      <c r="S64" s="29"/>
      <c r="T64" s="29"/>
      <c r="U64" s="29"/>
      <c r="V64" s="29"/>
      <c r="W64" s="29"/>
      <c r="X64" s="29"/>
      <c r="Y64" s="29"/>
      <c r="Z64" s="29"/>
    </row>
    <row r="65" spans="9:26">
      <c r="I65" s="29"/>
      <c r="J65" s="29"/>
      <c r="K65" s="29"/>
      <c r="L65" s="29"/>
      <c r="M65" s="29"/>
      <c r="N65" s="29"/>
      <c r="O65" s="29"/>
      <c r="P65" s="29"/>
      <c r="Q65" s="29"/>
      <c r="R65" s="29"/>
      <c r="S65" s="29"/>
      <c r="T65" s="29"/>
      <c r="U65" s="29"/>
      <c r="V65" s="29"/>
      <c r="W65" s="29"/>
      <c r="X65" s="29"/>
      <c r="Y65" s="29"/>
      <c r="Z65" s="29"/>
    </row>
    <row r="66" spans="9:26">
      <c r="I66" s="29"/>
      <c r="J66" s="29"/>
      <c r="K66" s="29"/>
      <c r="L66" s="29"/>
      <c r="M66" s="29"/>
      <c r="N66" s="29"/>
      <c r="O66" s="29"/>
      <c r="P66" s="29"/>
      <c r="Q66" s="29"/>
      <c r="R66" s="29"/>
      <c r="S66" s="29"/>
      <c r="T66" s="29"/>
      <c r="U66" s="29"/>
      <c r="V66" s="29"/>
      <c r="W66" s="29"/>
      <c r="X66" s="29"/>
      <c r="Y66" s="29"/>
      <c r="Z66" s="29"/>
    </row>
    <row r="67" spans="9:26">
      <c r="I67" s="29"/>
      <c r="J67" s="29"/>
      <c r="K67" s="29"/>
      <c r="L67" s="29"/>
      <c r="M67" s="29"/>
      <c r="N67" s="29"/>
      <c r="O67" s="29"/>
      <c r="P67" s="29"/>
      <c r="Q67" s="29"/>
      <c r="R67" s="29"/>
      <c r="S67" s="29"/>
      <c r="T67" s="29"/>
      <c r="U67" s="29"/>
      <c r="V67" s="29"/>
      <c r="W67" s="29"/>
      <c r="X67" s="29"/>
      <c r="Y67" s="29"/>
      <c r="Z67" s="29"/>
    </row>
    <row r="68" spans="9:26">
      <c r="I68" s="29"/>
      <c r="J68" s="29"/>
      <c r="K68" s="29"/>
      <c r="L68" s="29"/>
      <c r="M68" s="29"/>
      <c r="N68" s="29"/>
      <c r="O68" s="29"/>
      <c r="P68" s="29"/>
      <c r="Q68" s="29"/>
      <c r="R68" s="29"/>
      <c r="S68" s="29"/>
      <c r="T68" s="29"/>
      <c r="U68" s="29"/>
      <c r="V68" s="29"/>
      <c r="W68" s="29"/>
      <c r="X68" s="29"/>
      <c r="Y68" s="29"/>
      <c r="Z68" s="29"/>
    </row>
    <row r="69" spans="9:26">
      <c r="I69" s="29"/>
      <c r="J69" s="29"/>
      <c r="K69" s="29"/>
      <c r="L69" s="29"/>
      <c r="M69" s="29"/>
      <c r="N69" s="29"/>
      <c r="O69" s="29"/>
      <c r="P69" s="29"/>
      <c r="Q69" s="29"/>
      <c r="R69" s="29"/>
      <c r="S69" s="29"/>
      <c r="T69" s="29"/>
      <c r="U69" s="29"/>
      <c r="V69" s="29"/>
      <c r="W69" s="29"/>
      <c r="X69" s="29"/>
      <c r="Y69" s="29"/>
      <c r="Z69" s="29"/>
    </row>
    <row r="70" spans="9:26">
      <c r="I70" s="29"/>
      <c r="J70" s="29"/>
      <c r="K70" s="29"/>
      <c r="L70" s="29"/>
      <c r="M70" s="29"/>
      <c r="N70" s="29"/>
      <c r="O70" s="29"/>
      <c r="P70" s="29"/>
      <c r="Q70" s="29"/>
      <c r="R70" s="29"/>
      <c r="S70" s="29"/>
      <c r="T70" s="29"/>
      <c r="U70" s="29"/>
      <c r="V70" s="29"/>
      <c r="W70" s="29"/>
      <c r="X70" s="29"/>
      <c r="Y70" s="29"/>
      <c r="Z70" s="29"/>
    </row>
  </sheetData>
  <mergeCells count="10">
    <mergeCell ref="B26:C26"/>
    <mergeCell ref="B27:C27"/>
    <mergeCell ref="B22:B25"/>
    <mergeCell ref="D4:F4"/>
    <mergeCell ref="B2:AL2"/>
    <mergeCell ref="B7:B8"/>
    <mergeCell ref="B12:B16"/>
    <mergeCell ref="B17:B21"/>
    <mergeCell ref="B9:B11"/>
    <mergeCell ref="Z4:AD4"/>
  </mergeCells>
  <phoneticPr fontId="9"/>
  <printOptions horizontalCentered="1"/>
  <pageMargins left="0.39370078740157483" right="0.39370078740157483" top="0.78740157480314965" bottom="0.19685039370078741" header="0.11811023622047245" footer="0.11811023622047245"/>
  <pageSetup paperSize="8" scale="39" orientation="landscape" cellComments="asDisplayed"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BM70"/>
  <sheetViews>
    <sheetView topLeftCell="B1" zoomScale="75" zoomScaleNormal="75" workbookViewId="0">
      <pane xSplit="2" ySplit="6" topLeftCell="AC7" activePane="bottomRight" state="frozen"/>
      <selection activeCell="C11" sqref="C11"/>
      <selection pane="topRight" activeCell="C11" sqref="C11"/>
      <selection pane="bottomLeft" activeCell="C11" sqref="C11"/>
      <selection pane="bottomRight" activeCell="C11" sqref="C11"/>
    </sheetView>
  </sheetViews>
  <sheetFormatPr defaultColWidth="10.1796875" defaultRowHeight="14" outlineLevelCol="1"/>
  <cols>
    <col min="1" max="1" width="10.1796875" style="1" customWidth="1"/>
    <col min="2" max="2" width="5.81640625" style="1" customWidth="1"/>
    <col min="3" max="3" width="23" style="1" customWidth="1"/>
    <col min="4" max="4" width="15.54296875" style="1" customWidth="1"/>
    <col min="5" max="5" width="16.1796875" style="1" customWidth="1"/>
    <col min="6" max="6" width="14" style="1" customWidth="1"/>
    <col min="7" max="7" width="14.1796875" style="1" customWidth="1"/>
    <col min="8" max="8" width="14.1796875" style="1" hidden="1" customWidth="1"/>
    <col min="9" max="9" width="14.453125" style="1" customWidth="1"/>
    <col min="10" max="10" width="14.453125" style="1" hidden="1" customWidth="1"/>
    <col min="11" max="11" width="15.81640625" style="1" customWidth="1"/>
    <col min="12" max="12" width="14.453125" style="1" customWidth="1"/>
    <col min="13" max="13" width="21.1796875" style="1" customWidth="1"/>
    <col min="14" max="14" width="14.453125" style="1" hidden="1" customWidth="1"/>
    <col min="15" max="15" width="14.453125" style="1" customWidth="1"/>
    <col min="16" max="16" width="14.453125" style="1" hidden="1" customWidth="1"/>
    <col min="17" max="17" width="14.453125" style="1" customWidth="1"/>
    <col min="18" max="19" width="15" style="1" customWidth="1"/>
    <col min="20" max="21" width="14.453125" style="1" customWidth="1"/>
    <col min="22" max="22" width="9.1796875" style="1" customWidth="1"/>
    <col min="23" max="24" width="14.453125" style="1" customWidth="1"/>
    <col min="25" max="25" width="26.1796875" style="1" customWidth="1"/>
    <col min="26" max="30" width="14.453125" style="1" customWidth="1"/>
    <col min="31" max="36" width="16" style="1" customWidth="1"/>
    <col min="37" max="37" width="14.453125" style="1" customWidth="1"/>
    <col min="38" max="38" width="15.453125" style="1" customWidth="1"/>
    <col min="39" max="39" width="29.1796875" style="1" customWidth="1"/>
    <col min="40" max="41" width="17.81640625" style="1" customWidth="1"/>
    <col min="42" max="42" width="17.1796875" style="1" customWidth="1"/>
    <col min="43" max="43" width="17" style="1" customWidth="1" outlineLevel="1"/>
    <col min="44" max="45" width="17" style="1" customWidth="1"/>
    <col min="46" max="46" width="10.1796875" style="1" customWidth="1"/>
    <col min="47" max="47" width="16.1796875" style="1" customWidth="1"/>
    <col min="48" max="48" width="18.1796875" style="1" customWidth="1"/>
    <col min="49" max="50" width="19.1796875" style="1" customWidth="1"/>
    <col min="51" max="52" width="16.1796875" style="1" customWidth="1" outlineLevel="1"/>
    <col min="53" max="56" width="18.1796875" style="1" customWidth="1" outlineLevel="1"/>
    <col min="57" max="57" width="15.1796875" style="2" customWidth="1"/>
    <col min="58" max="58" width="19.1796875" style="1" customWidth="1"/>
    <col min="59" max="61" width="19.1796875" style="1" customWidth="1" outlineLevel="1"/>
    <col min="62" max="62" width="43.1796875" style="1" customWidth="1"/>
    <col min="63" max="63" width="19.1796875" style="1" hidden="1" customWidth="1"/>
    <col min="64" max="65" width="19.1796875" style="1" customWidth="1"/>
    <col min="66" max="16384" width="10.1796875" style="1"/>
  </cols>
  <sheetData>
    <row r="2" spans="2:65">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5"/>
      <c r="BK2" s="3"/>
    </row>
    <row r="3" spans="2:65" ht="30.5" thickBot="1">
      <c r="B3" s="254" t="s">
        <v>110</v>
      </c>
      <c r="AA3" s="3"/>
      <c r="AB3" s="3"/>
      <c r="AC3" s="3"/>
      <c r="AK3" s="4"/>
      <c r="AL3" s="4"/>
      <c r="AN3" s="1" t="s">
        <v>3</v>
      </c>
    </row>
    <row r="4" spans="2:65" s="222" customFormat="1" ht="24" customHeight="1" thickBot="1">
      <c r="D4" s="1326" t="s">
        <v>4</v>
      </c>
      <c r="E4" s="1327"/>
      <c r="F4" s="1327"/>
      <c r="G4" s="224"/>
      <c r="H4" s="224"/>
      <c r="I4" s="223" t="s">
        <v>0</v>
      </c>
      <c r="J4" s="224"/>
      <c r="K4" s="224"/>
      <c r="L4" s="224"/>
      <c r="M4" s="224"/>
      <c r="N4" s="224"/>
      <c r="O4" s="224"/>
      <c r="P4" s="224"/>
      <c r="Q4" s="224"/>
      <c r="R4" s="224"/>
      <c r="S4" s="224"/>
      <c r="T4" s="225"/>
      <c r="U4" s="231" t="s">
        <v>98</v>
      </c>
      <c r="V4" s="226"/>
      <c r="W4" s="227"/>
      <c r="X4" s="228" t="s">
        <v>99</v>
      </c>
      <c r="Y4" s="229" t="s">
        <v>114</v>
      </c>
      <c r="Z4" s="1336" t="s">
        <v>100</v>
      </c>
      <c r="AA4" s="1337"/>
      <c r="AB4" s="1337"/>
      <c r="AC4" s="1337"/>
      <c r="AD4" s="1338"/>
      <c r="AE4" s="224" t="s">
        <v>101</v>
      </c>
      <c r="AF4" s="224"/>
      <c r="AG4" s="224"/>
      <c r="AH4" s="224"/>
      <c r="AI4" s="224"/>
      <c r="AJ4" s="224"/>
      <c r="AK4" s="232" t="s">
        <v>102</v>
      </c>
      <c r="AL4" s="225"/>
      <c r="AY4" s="222" t="s">
        <v>5</v>
      </c>
      <c r="BE4" s="230"/>
    </row>
    <row r="5" spans="2:65" s="2" customFormat="1" ht="57.75" customHeight="1" thickBot="1">
      <c r="B5" s="7"/>
      <c r="C5" s="6"/>
      <c r="D5" s="8" t="s">
        <v>153</v>
      </c>
      <c r="E5" s="9" t="s">
        <v>7</v>
      </c>
      <c r="F5" s="10" t="s">
        <v>154</v>
      </c>
      <c r="G5" s="11" t="s">
        <v>1</v>
      </c>
      <c r="H5" s="235"/>
      <c r="I5" s="12" t="s">
        <v>155</v>
      </c>
      <c r="J5" s="9" t="s">
        <v>10</v>
      </c>
      <c r="K5" s="13" t="s">
        <v>156</v>
      </c>
      <c r="L5" s="13" t="s">
        <v>157</v>
      </c>
      <c r="M5" s="13" t="s">
        <v>158</v>
      </c>
      <c r="N5" s="14" t="s">
        <v>1</v>
      </c>
      <c r="O5" s="14" t="s">
        <v>14</v>
      </c>
      <c r="P5" s="8" t="s">
        <v>15</v>
      </c>
      <c r="Q5" s="15" t="s">
        <v>16</v>
      </c>
      <c r="R5" s="16" t="s">
        <v>160</v>
      </c>
      <c r="S5" s="17" t="s">
        <v>161</v>
      </c>
      <c r="T5" s="11" t="s">
        <v>1</v>
      </c>
      <c r="U5" s="11" t="s">
        <v>19</v>
      </c>
      <c r="V5" s="18" t="s">
        <v>20</v>
      </c>
      <c r="W5" s="11" t="s">
        <v>21</v>
      </c>
      <c r="X5" s="19" t="s">
        <v>22</v>
      </c>
      <c r="Y5" s="20" t="s">
        <v>23</v>
      </c>
      <c r="Z5" s="12" t="s">
        <v>24</v>
      </c>
      <c r="AA5" s="21" t="s">
        <v>25</v>
      </c>
      <c r="AB5" s="21" t="s">
        <v>26</v>
      </c>
      <c r="AC5" s="8" t="s">
        <v>27</v>
      </c>
      <c r="AD5" s="22" t="s">
        <v>28</v>
      </c>
      <c r="AE5" s="23" t="s">
        <v>29</v>
      </c>
      <c r="AF5" s="14" t="s">
        <v>30</v>
      </c>
      <c r="AG5" s="24" t="s">
        <v>31</v>
      </c>
      <c r="AH5" s="25" t="s">
        <v>95</v>
      </c>
      <c r="AI5" s="25" t="s">
        <v>96</v>
      </c>
      <c r="AJ5" s="26" t="s">
        <v>32</v>
      </c>
      <c r="AK5" s="27" t="s">
        <v>103</v>
      </c>
      <c r="AL5" s="27" t="s">
        <v>104</v>
      </c>
      <c r="AN5" s="8" t="s">
        <v>152</v>
      </c>
      <c r="AO5" s="8" t="s">
        <v>81</v>
      </c>
      <c r="AP5" s="9" t="s">
        <v>82</v>
      </c>
      <c r="AQ5" s="9" t="s">
        <v>83</v>
      </c>
      <c r="AR5" s="28" t="s">
        <v>33</v>
      </c>
      <c r="AS5" s="28" t="s">
        <v>34</v>
      </c>
      <c r="AU5" s="8" t="s">
        <v>159</v>
      </c>
      <c r="AV5" s="28"/>
      <c r="AW5" s="28" t="s">
        <v>33</v>
      </c>
      <c r="AX5" s="29"/>
      <c r="AY5" s="8" t="s">
        <v>37</v>
      </c>
      <c r="AZ5" s="9" t="s">
        <v>38</v>
      </c>
      <c r="BA5" s="9" t="s">
        <v>39</v>
      </c>
      <c r="BB5" s="5" t="s">
        <v>33</v>
      </c>
      <c r="BC5" s="30"/>
      <c r="BD5" s="30"/>
      <c r="BE5" s="8" t="s">
        <v>40</v>
      </c>
      <c r="BF5" s="8" t="s">
        <v>41</v>
      </c>
      <c r="BG5" s="8" t="s">
        <v>42</v>
      </c>
      <c r="BH5" s="31" t="s">
        <v>43</v>
      </c>
      <c r="BI5" s="31" t="s">
        <v>44</v>
      </c>
      <c r="BJ5" s="32"/>
      <c r="BK5" s="33" t="s">
        <v>45</v>
      </c>
      <c r="BL5" s="33" t="s">
        <v>46</v>
      </c>
      <c r="BM5" s="33" t="s">
        <v>47</v>
      </c>
    </row>
    <row r="6" spans="2:65" ht="15.75" customHeight="1" thickBot="1">
      <c r="B6" s="35"/>
      <c r="C6" s="36"/>
      <c r="D6" s="37"/>
      <c r="E6" s="38"/>
      <c r="F6" s="39"/>
      <c r="G6" s="40"/>
      <c r="H6" s="236"/>
      <c r="I6" s="41"/>
      <c r="J6" s="42"/>
      <c r="K6" s="42"/>
      <c r="L6" s="42"/>
      <c r="M6" s="42"/>
      <c r="N6" s="43"/>
      <c r="O6" s="43"/>
      <c r="P6" s="43"/>
      <c r="Q6" s="44"/>
      <c r="R6" s="45"/>
      <c r="S6" s="46"/>
      <c r="T6" s="47"/>
      <c r="U6" s="40"/>
      <c r="V6" s="48"/>
      <c r="W6" s="40"/>
      <c r="X6" s="49"/>
      <c r="Y6" s="50"/>
      <c r="Z6" s="41"/>
      <c r="AA6" s="51"/>
      <c r="AB6" s="51"/>
      <c r="AC6" s="43"/>
      <c r="AD6" s="52"/>
      <c r="AE6" s="53"/>
      <c r="AF6" s="54"/>
      <c r="AG6" s="55"/>
      <c r="AH6" s="56"/>
      <c r="AI6" s="56"/>
      <c r="AJ6" s="57"/>
      <c r="AK6" s="58"/>
      <c r="AL6" s="58"/>
      <c r="AN6" s="37"/>
      <c r="AO6" s="37"/>
      <c r="AP6" s="38"/>
      <c r="AQ6" s="38"/>
      <c r="AR6" s="38"/>
      <c r="AS6" s="38"/>
      <c r="AU6" s="37"/>
      <c r="AV6" s="38"/>
      <c r="AW6" s="38"/>
      <c r="AX6" s="39"/>
      <c r="AY6" s="59"/>
      <c r="AZ6" s="38"/>
      <c r="BA6" s="38"/>
      <c r="BB6" s="38"/>
      <c r="BC6" s="39"/>
      <c r="BD6" s="39"/>
      <c r="BE6" s="37"/>
      <c r="BF6" s="37"/>
      <c r="BG6" s="37"/>
      <c r="BH6" s="60"/>
      <c r="BI6" s="60"/>
      <c r="BJ6" s="60"/>
      <c r="BK6" s="37"/>
      <c r="BL6" s="37"/>
      <c r="BM6" s="37"/>
    </row>
    <row r="7" spans="2:65" ht="3.75" customHeight="1">
      <c r="B7" s="1334" t="s">
        <v>48</v>
      </c>
      <c r="C7" s="77"/>
      <c r="D7" s="77"/>
      <c r="E7" s="36"/>
      <c r="F7" s="78"/>
      <c r="G7" s="79"/>
      <c r="H7" s="237"/>
      <c r="I7" s="80"/>
      <c r="J7" s="81"/>
      <c r="K7" s="81"/>
      <c r="L7" s="81"/>
      <c r="M7" s="81"/>
      <c r="N7" s="77">
        <f>SUM(I7:M7)/1000</f>
        <v>0</v>
      </c>
      <c r="O7" s="77"/>
      <c r="P7" s="77"/>
      <c r="Q7" s="82"/>
      <c r="R7" s="83"/>
      <c r="S7" s="84"/>
      <c r="T7" s="79"/>
      <c r="U7" s="79"/>
      <c r="V7" s="85"/>
      <c r="W7" s="79"/>
      <c r="X7" s="86"/>
      <c r="Y7" s="87"/>
      <c r="Z7" s="80"/>
      <c r="AA7" s="88"/>
      <c r="AB7" s="88"/>
      <c r="AC7" s="77"/>
      <c r="AD7" s="89"/>
      <c r="AE7" s="80"/>
      <c r="AF7" s="77"/>
      <c r="AG7" s="89"/>
      <c r="AH7" s="79"/>
      <c r="AI7" s="79"/>
      <c r="AJ7" s="90"/>
      <c r="AK7" s="91"/>
      <c r="AL7" s="91"/>
      <c r="AN7" s="77"/>
      <c r="AO7" s="77"/>
      <c r="AP7" s="36"/>
      <c r="AQ7" s="36"/>
      <c r="AR7" s="36"/>
      <c r="AS7" s="36"/>
      <c r="AU7" s="77"/>
      <c r="AV7" s="36"/>
      <c r="AW7" s="36"/>
      <c r="AX7" s="29"/>
      <c r="AY7" s="77"/>
      <c r="AZ7" s="36"/>
      <c r="BA7" s="36"/>
      <c r="BB7" s="36"/>
      <c r="BC7" s="29"/>
      <c r="BD7" s="29"/>
      <c r="BE7" s="92"/>
      <c r="BF7" s="77"/>
      <c r="BG7" s="77"/>
      <c r="BH7" s="93"/>
      <c r="BI7" s="93"/>
      <c r="BJ7" s="93"/>
      <c r="BK7" s="77"/>
      <c r="BL7" s="77"/>
      <c r="BM7" s="77"/>
    </row>
    <row r="8" spans="2:65" ht="39" customHeight="1">
      <c r="B8" s="1335"/>
      <c r="C8" s="94" t="s">
        <v>49</v>
      </c>
      <c r="D8" s="94" t="e">
        <f>#REF!</f>
        <v>#REF!</v>
      </c>
      <c r="E8" s="95" t="e">
        <f>#REF!</f>
        <v>#REF!</v>
      </c>
      <c r="F8" s="96" t="e">
        <f>#REF!</f>
        <v>#REF!</v>
      </c>
      <c r="G8" s="97" t="e">
        <f>SUM(E8:F8)</f>
        <v>#REF!</v>
      </c>
      <c r="H8" s="238"/>
      <c r="I8" s="98" t="e">
        <f>#REF!</f>
        <v>#REF!</v>
      </c>
      <c r="J8" s="99" t="e">
        <f>#REF!</f>
        <v>#REF!</v>
      </c>
      <c r="K8" s="99" t="e">
        <f>#REF!</f>
        <v>#REF!</v>
      </c>
      <c r="L8" s="99" t="e">
        <f>#REF!</f>
        <v>#REF!</v>
      </c>
      <c r="M8" s="99" t="e">
        <f>#REF!</f>
        <v>#REF!</v>
      </c>
      <c r="N8" s="94" t="e">
        <f>#REF!</f>
        <v>#REF!</v>
      </c>
      <c r="O8" s="94" t="e">
        <f>#REF!</f>
        <v>#REF!</v>
      </c>
      <c r="P8" s="94" t="e">
        <f>#REF!</f>
        <v>#REF!</v>
      </c>
      <c r="Q8" s="100" t="e">
        <f>#REF!</f>
        <v>#REF!</v>
      </c>
      <c r="R8" s="101" t="e">
        <f>#REF!</f>
        <v>#REF!</v>
      </c>
      <c r="S8" s="102" t="e">
        <f>#REF!</f>
        <v>#REF!</v>
      </c>
      <c r="T8" s="97" t="e">
        <f>I8-J8+K8+L8+M8+Q8+R8+S8</f>
        <v>#REF!</v>
      </c>
      <c r="U8" s="97" t="e">
        <f>G8-T8</f>
        <v>#REF!</v>
      </c>
      <c r="V8" s="103" t="e">
        <f t="shared" ref="V8:V25" si="0">U8/G8</f>
        <v>#REF!</v>
      </c>
      <c r="W8" s="97" t="e">
        <f t="shared" ref="W8:W25" si="1">MAX((U8*0.4),0)</f>
        <v>#REF!</v>
      </c>
      <c r="X8" s="104" t="e">
        <f t="shared" ref="X8:X25" si="2">U8-W8</f>
        <v>#REF!</v>
      </c>
      <c r="Y8" s="105" t="e">
        <f t="shared" ref="Y8:Y25" si="3">SUM(X8,Q8)</f>
        <v>#REF!</v>
      </c>
      <c r="Z8" s="98" t="e">
        <f t="shared" ref="Z8:Z25" si="4">$Y8/5%</f>
        <v>#REF!</v>
      </c>
      <c r="AA8" s="106" t="e">
        <f t="shared" ref="AA8:AA25" si="5">$Y8/6.66%</f>
        <v>#REF!</v>
      </c>
      <c r="AB8" s="106" t="e">
        <f t="shared" ref="AB8:AB25" si="6">$Y8/10%</f>
        <v>#REF!</v>
      </c>
      <c r="AC8" s="94" t="e">
        <f t="shared" ref="AC8:AC25" si="7">$Y8/15%</f>
        <v>#REF!</v>
      </c>
      <c r="AD8" s="107" t="e">
        <f t="shared" ref="AD8:AD25" si="8">$Y8/20%</f>
        <v>#REF!</v>
      </c>
      <c r="AE8" s="98" t="e">
        <f>#REF!</f>
        <v>#REF!</v>
      </c>
      <c r="AF8" s="94" t="e">
        <f>#REF!</f>
        <v>#REF!</v>
      </c>
      <c r="AG8" s="107" t="e">
        <f>#REF!</f>
        <v>#REF!</v>
      </c>
      <c r="AH8" s="97" t="e">
        <f>#REF!</f>
        <v>#REF!</v>
      </c>
      <c r="AI8" s="97" t="e">
        <f>#REF!</f>
        <v>#REF!</v>
      </c>
      <c r="AJ8" s="108" t="e">
        <f t="shared" ref="AJ8:AJ25" si="9">SUM(AE8:AI8)</f>
        <v>#REF!</v>
      </c>
      <c r="AK8" s="109" t="e">
        <f t="shared" ref="AK8:AK25" si="10">IF((AA8-AJ8)&gt;0,"○","×")</f>
        <v>#REF!</v>
      </c>
      <c r="AL8" s="109" t="e">
        <f t="shared" ref="AL8:AL25" si="11">IF((AB8-AJ8)&gt;0,"○","×")</f>
        <v>#REF!</v>
      </c>
      <c r="AN8" s="94">
        <v>109666</v>
      </c>
      <c r="AO8" s="94">
        <v>111112</v>
      </c>
      <c r="AP8" s="95">
        <v>115169</v>
      </c>
      <c r="AQ8" s="95">
        <v>100771</v>
      </c>
      <c r="AR8" s="95">
        <f>SUM(AN8:AP8)</f>
        <v>335947</v>
      </c>
      <c r="AS8" s="95">
        <f>AR8/3</f>
        <v>111982.33333333333</v>
      </c>
      <c r="AU8" s="94">
        <v>1759</v>
      </c>
      <c r="AV8" s="95"/>
      <c r="AW8" s="95">
        <f t="shared" ref="AW8:AW25" si="12">SUM(AU8:AV8)</f>
        <v>1759</v>
      </c>
      <c r="AX8" s="29"/>
      <c r="AY8" s="94">
        <v>277234</v>
      </c>
      <c r="AZ8" s="95">
        <v>35408</v>
      </c>
      <c r="BA8" s="95"/>
      <c r="BB8" s="95">
        <v>328875</v>
      </c>
      <c r="BC8" s="110">
        <f>AY8/BB8</f>
        <v>0.84297681489927789</v>
      </c>
      <c r="BD8" s="111" t="e">
        <f>AJ8*BC8*0.04</f>
        <v>#REF!</v>
      </c>
      <c r="BE8" s="112" t="s">
        <v>50</v>
      </c>
      <c r="BF8" s="94">
        <v>163</v>
      </c>
      <c r="BG8" s="94"/>
      <c r="BH8" s="113" t="e">
        <f t="shared" ref="BH8:BH25" si="13">I8/$BF8</f>
        <v>#REF!</v>
      </c>
      <c r="BI8" s="113" t="e">
        <f t="shared" ref="BI8:BI18" si="14">I8/$BG8</f>
        <v>#REF!</v>
      </c>
      <c r="BJ8" s="114" t="s">
        <v>51</v>
      </c>
      <c r="BK8" s="94" t="e">
        <f>K8/$BF$8</f>
        <v>#REF!</v>
      </c>
      <c r="BL8" s="94" t="e">
        <f>U8/$BF$8</f>
        <v>#REF!</v>
      </c>
      <c r="BM8" s="94" t="e">
        <f>Y8/$BF$8</f>
        <v>#REF!</v>
      </c>
    </row>
    <row r="9" spans="2:65" ht="39" customHeight="1">
      <c r="B9" s="1331" t="s">
        <v>52</v>
      </c>
      <c r="C9" s="115" t="s">
        <v>53</v>
      </c>
      <c r="D9" s="115" t="e">
        <f>#REF!</f>
        <v>#REF!</v>
      </c>
      <c r="E9" s="116" t="e">
        <f>#REF!</f>
        <v>#REF!</v>
      </c>
      <c r="F9" s="117" t="e">
        <f>#REF!</f>
        <v>#REF!</v>
      </c>
      <c r="G9" s="118" t="e">
        <f>SUM(E9:F9)</f>
        <v>#REF!</v>
      </c>
      <c r="H9" s="239"/>
      <c r="I9" s="119" t="e">
        <f>#REF!</f>
        <v>#REF!</v>
      </c>
      <c r="J9" s="116" t="e">
        <f>#REF!</f>
        <v>#REF!</v>
      </c>
      <c r="K9" s="99" t="e">
        <f>#REF!</f>
        <v>#REF!</v>
      </c>
      <c r="L9" s="116" t="e">
        <f>#REF!</f>
        <v>#REF!</v>
      </c>
      <c r="M9" s="218" t="e">
        <f>#REF!</f>
        <v>#REF!</v>
      </c>
      <c r="N9" s="219" t="e">
        <f>#REF!</f>
        <v>#REF!</v>
      </c>
      <c r="O9" s="219" t="e">
        <f>#REF!</f>
        <v>#REF!</v>
      </c>
      <c r="P9" s="115" t="e">
        <f>#REF!</f>
        <v>#REF!</v>
      </c>
      <c r="Q9" s="120" t="e">
        <f>#REF!</f>
        <v>#REF!</v>
      </c>
      <c r="R9" s="121" t="e">
        <f>#REF!</f>
        <v>#REF!</v>
      </c>
      <c r="S9" s="122" t="e">
        <f>#REF!</f>
        <v>#REF!</v>
      </c>
      <c r="T9" s="97" t="e">
        <f>I9-J9+K9+L9+M9+Q9+R9+S9</f>
        <v>#REF!</v>
      </c>
      <c r="U9" s="118" t="e">
        <f>G9-T9</f>
        <v>#REF!</v>
      </c>
      <c r="V9" s="123" t="e">
        <f t="shared" si="0"/>
        <v>#REF!</v>
      </c>
      <c r="W9" s="118" t="e">
        <f t="shared" si="1"/>
        <v>#REF!</v>
      </c>
      <c r="X9" s="124" t="e">
        <f t="shared" si="2"/>
        <v>#REF!</v>
      </c>
      <c r="Y9" s="125" t="e">
        <f t="shared" si="3"/>
        <v>#REF!</v>
      </c>
      <c r="Z9" s="119" t="e">
        <f t="shared" si="4"/>
        <v>#REF!</v>
      </c>
      <c r="AA9" s="126" t="e">
        <f t="shared" si="5"/>
        <v>#REF!</v>
      </c>
      <c r="AB9" s="126" t="e">
        <f t="shared" si="6"/>
        <v>#REF!</v>
      </c>
      <c r="AC9" s="115" t="e">
        <f t="shared" si="7"/>
        <v>#REF!</v>
      </c>
      <c r="AD9" s="107" t="e">
        <f t="shared" si="8"/>
        <v>#REF!</v>
      </c>
      <c r="AE9" s="119" t="e">
        <f>#REF!</f>
        <v>#REF!</v>
      </c>
      <c r="AF9" s="115" t="e">
        <f>#REF!</f>
        <v>#REF!</v>
      </c>
      <c r="AG9" s="107" t="e">
        <f>#REF!</f>
        <v>#REF!</v>
      </c>
      <c r="AH9" s="118" t="e">
        <f>#REF!</f>
        <v>#REF!</v>
      </c>
      <c r="AI9" s="118" t="e">
        <f>#REF!</f>
        <v>#REF!</v>
      </c>
      <c r="AJ9" s="127" t="e">
        <f t="shared" si="9"/>
        <v>#REF!</v>
      </c>
      <c r="AK9" s="128" t="e">
        <f t="shared" si="10"/>
        <v>#REF!</v>
      </c>
      <c r="AL9" s="128" t="e">
        <f t="shared" si="11"/>
        <v>#REF!</v>
      </c>
      <c r="AN9" s="115">
        <v>32728</v>
      </c>
      <c r="AO9" s="115">
        <v>34046</v>
      </c>
      <c r="AP9" s="116">
        <v>34816</v>
      </c>
      <c r="AQ9" s="116">
        <v>35871</v>
      </c>
      <c r="AR9" s="116">
        <f>SUM(AN9:AP9)</f>
        <v>101590</v>
      </c>
      <c r="AS9" s="116">
        <f t="shared" ref="AS9:AS20" si="15">AR9/3</f>
        <v>33863.333333333336</v>
      </c>
      <c r="AU9" s="115">
        <v>6</v>
      </c>
      <c r="AV9" s="116"/>
      <c r="AW9" s="116">
        <f t="shared" si="12"/>
        <v>6</v>
      </c>
      <c r="AX9" s="29"/>
      <c r="AY9" s="115">
        <v>53762</v>
      </c>
      <c r="AZ9" s="116">
        <v>915</v>
      </c>
      <c r="BA9" s="116"/>
      <c r="BB9" s="116">
        <v>59310</v>
      </c>
      <c r="BC9" s="110">
        <f>AY9/BB9</f>
        <v>0.90645759568369588</v>
      </c>
      <c r="BD9" s="110"/>
      <c r="BE9" s="129" t="s">
        <v>50</v>
      </c>
      <c r="BF9" s="115">
        <v>100</v>
      </c>
      <c r="BG9" s="115"/>
      <c r="BH9" s="114" t="e">
        <f t="shared" si="13"/>
        <v>#REF!</v>
      </c>
      <c r="BI9" s="114" t="e">
        <f t="shared" si="14"/>
        <v>#REF!</v>
      </c>
      <c r="BJ9" s="114" t="s">
        <v>54</v>
      </c>
      <c r="BK9" s="115" t="e">
        <f>K9/$BF$8</f>
        <v>#REF!</v>
      </c>
      <c r="BL9" s="115" t="e">
        <f>U9/$BF$8</f>
        <v>#REF!</v>
      </c>
      <c r="BM9" s="115" t="e">
        <f>Y9/$BF$8</f>
        <v>#REF!</v>
      </c>
    </row>
    <row r="10" spans="2:65" ht="39" customHeight="1">
      <c r="B10" s="1331"/>
      <c r="C10" s="130" t="s">
        <v>55</v>
      </c>
      <c r="D10" s="130" t="e">
        <f>#REF!</f>
        <v>#REF!</v>
      </c>
      <c r="E10" s="131" t="e">
        <f>#REF!</f>
        <v>#REF!</v>
      </c>
      <c r="F10" s="29" t="e">
        <f>#REF!</f>
        <v>#REF!</v>
      </c>
      <c r="G10" s="132" t="e">
        <f>SUM(E10:F10)</f>
        <v>#REF!</v>
      </c>
      <c r="H10" s="240"/>
      <c r="I10" s="133" t="e">
        <f>#REF!</f>
        <v>#REF!</v>
      </c>
      <c r="J10" s="131" t="e">
        <f>#REF!</f>
        <v>#REF!</v>
      </c>
      <c r="K10" s="99" t="e">
        <f>#REF!</f>
        <v>#REF!</v>
      </c>
      <c r="L10" s="131" t="e">
        <f>#REF!</f>
        <v>#REF!</v>
      </c>
      <c r="M10" s="131" t="e">
        <f>#REF!</f>
        <v>#REF!</v>
      </c>
      <c r="N10" s="130" t="e">
        <f>#REF!</f>
        <v>#REF!</v>
      </c>
      <c r="O10" s="130" t="e">
        <f>#REF!</f>
        <v>#REF!</v>
      </c>
      <c r="P10" s="130" t="e">
        <f>#REF!</f>
        <v>#REF!</v>
      </c>
      <c r="Q10" s="134" t="e">
        <f>#REF!</f>
        <v>#REF!</v>
      </c>
      <c r="R10" s="135" t="e">
        <f>#REF!</f>
        <v>#REF!</v>
      </c>
      <c r="S10" s="136" t="e">
        <f>#REF!</f>
        <v>#REF!</v>
      </c>
      <c r="T10" s="97" t="e">
        <f>I10-J10+K10+L10+M10+Q10+R10+S10</f>
        <v>#REF!</v>
      </c>
      <c r="U10" s="132" t="e">
        <f>G10-T10</f>
        <v>#REF!</v>
      </c>
      <c r="V10" s="137" t="e">
        <f t="shared" si="0"/>
        <v>#REF!</v>
      </c>
      <c r="W10" s="132" t="e">
        <f t="shared" si="1"/>
        <v>#REF!</v>
      </c>
      <c r="X10" s="138" t="e">
        <f t="shared" si="2"/>
        <v>#REF!</v>
      </c>
      <c r="Y10" s="139" t="e">
        <f t="shared" si="3"/>
        <v>#REF!</v>
      </c>
      <c r="Z10" s="133" t="e">
        <f t="shared" si="4"/>
        <v>#REF!</v>
      </c>
      <c r="AA10" s="140" t="e">
        <f t="shared" si="5"/>
        <v>#REF!</v>
      </c>
      <c r="AB10" s="140" t="e">
        <f t="shared" si="6"/>
        <v>#REF!</v>
      </c>
      <c r="AC10" s="130" t="e">
        <f t="shared" si="7"/>
        <v>#REF!</v>
      </c>
      <c r="AD10" s="141" t="e">
        <f t="shared" si="8"/>
        <v>#REF!</v>
      </c>
      <c r="AE10" s="133" t="e">
        <f>#REF!</f>
        <v>#REF!</v>
      </c>
      <c r="AF10" s="130" t="e">
        <f>#REF!</f>
        <v>#REF!</v>
      </c>
      <c r="AG10" s="141" t="e">
        <f>#REF!</f>
        <v>#REF!</v>
      </c>
      <c r="AH10" s="132" t="e">
        <f>#REF!</f>
        <v>#REF!</v>
      </c>
      <c r="AI10" s="132" t="e">
        <f>#REF!</f>
        <v>#REF!</v>
      </c>
      <c r="AJ10" s="142" t="e">
        <f t="shared" si="9"/>
        <v>#REF!</v>
      </c>
      <c r="AK10" s="143" t="e">
        <f t="shared" si="10"/>
        <v>#REF!</v>
      </c>
      <c r="AL10" s="143" t="e">
        <f t="shared" si="11"/>
        <v>#REF!</v>
      </c>
      <c r="AN10" s="130">
        <v>45978</v>
      </c>
      <c r="AO10" s="130">
        <v>52161</v>
      </c>
      <c r="AP10" s="131">
        <v>59330</v>
      </c>
      <c r="AQ10" s="131">
        <v>55191</v>
      </c>
      <c r="AR10" s="131">
        <f>SUM(AN10:AP10)</f>
        <v>157469</v>
      </c>
      <c r="AS10" s="131">
        <f t="shared" si="15"/>
        <v>52489.666666666664</v>
      </c>
      <c r="AU10" s="130">
        <v>568</v>
      </c>
      <c r="AV10" s="131"/>
      <c r="AW10" s="131">
        <f t="shared" si="12"/>
        <v>568</v>
      </c>
      <c r="AX10" s="29"/>
      <c r="AY10" s="130">
        <v>141693</v>
      </c>
      <c r="AZ10" s="131">
        <v>3718</v>
      </c>
      <c r="BA10" s="131"/>
      <c r="BB10" s="131">
        <v>155549</v>
      </c>
      <c r="BC10" s="110">
        <f>AY10/BB10</f>
        <v>0.91092196028261196</v>
      </c>
      <c r="BD10" s="110"/>
      <c r="BE10" s="144" t="s">
        <v>56</v>
      </c>
      <c r="BF10" s="130">
        <v>154</v>
      </c>
      <c r="BG10" s="130"/>
      <c r="BH10" s="145" t="e">
        <f t="shared" si="13"/>
        <v>#REF!</v>
      </c>
      <c r="BI10" s="145" t="e">
        <f t="shared" si="14"/>
        <v>#REF!</v>
      </c>
      <c r="BJ10" s="145"/>
      <c r="BK10" s="130" t="e">
        <f>K10/$BF$8</f>
        <v>#REF!</v>
      </c>
      <c r="BL10" s="130" t="e">
        <f>U10/$BF$8</f>
        <v>#REF!</v>
      </c>
      <c r="BM10" s="130" t="e">
        <f>Y10/$BF$8</f>
        <v>#REF!</v>
      </c>
    </row>
    <row r="11" spans="2:65" ht="39" customHeight="1" thickBot="1">
      <c r="B11" s="1332"/>
      <c r="C11" s="146" t="s">
        <v>1</v>
      </c>
      <c r="D11" s="146" t="e">
        <f>SUM(D8:D10)</f>
        <v>#REF!</v>
      </c>
      <c r="E11" s="147" t="e">
        <f>SUM(E8:E10)</f>
        <v>#REF!</v>
      </c>
      <c r="F11" s="148" t="e">
        <f>SUM(F8:F10)</f>
        <v>#REF!</v>
      </c>
      <c r="G11" s="149" t="e">
        <f>SUM(G8:G10)</f>
        <v>#REF!</v>
      </c>
      <c r="H11" s="241" t="e">
        <f>(D11+F11)/1000</f>
        <v>#REF!</v>
      </c>
      <c r="I11" s="150" t="e">
        <f>SUM(I8:I10)</f>
        <v>#REF!</v>
      </c>
      <c r="J11" s="147" t="e">
        <f>SUM(J8:J10)</f>
        <v>#REF!</v>
      </c>
      <c r="K11" s="147" t="e">
        <f>SUM(K8:K10)</f>
        <v>#REF!</v>
      </c>
      <c r="L11" s="147" t="e">
        <f>SUM(L8:L10)</f>
        <v>#REF!</v>
      </c>
      <c r="M11" s="147" t="e">
        <f>SUM(M8:M10)</f>
        <v>#REF!</v>
      </c>
      <c r="N11" s="146" t="e">
        <f>SUM(I11:M11)/1000</f>
        <v>#REF!</v>
      </c>
      <c r="O11" s="146" t="e">
        <f t="shared" ref="O11:U11" si="16">SUM(O8:O10)</f>
        <v>#REF!</v>
      </c>
      <c r="P11" s="146" t="e">
        <f t="shared" si="16"/>
        <v>#REF!</v>
      </c>
      <c r="Q11" s="151" t="e">
        <f t="shared" si="16"/>
        <v>#REF!</v>
      </c>
      <c r="R11" s="152" t="e">
        <f t="shared" si="16"/>
        <v>#REF!</v>
      </c>
      <c r="S11" s="153" t="e">
        <f t="shared" si="16"/>
        <v>#REF!</v>
      </c>
      <c r="T11" s="149" t="e">
        <f t="shared" si="16"/>
        <v>#REF!</v>
      </c>
      <c r="U11" s="149" t="e">
        <f t="shared" si="16"/>
        <v>#REF!</v>
      </c>
      <c r="V11" s="154" t="e">
        <f t="shared" si="0"/>
        <v>#REF!</v>
      </c>
      <c r="W11" s="149" t="e">
        <f t="shared" si="1"/>
        <v>#REF!</v>
      </c>
      <c r="X11" s="155" t="e">
        <f t="shared" si="2"/>
        <v>#REF!</v>
      </c>
      <c r="Y11" s="156" t="e">
        <f t="shared" si="3"/>
        <v>#REF!</v>
      </c>
      <c r="Z11" s="150" t="e">
        <f t="shared" si="4"/>
        <v>#REF!</v>
      </c>
      <c r="AA11" s="157" t="e">
        <f t="shared" si="5"/>
        <v>#REF!</v>
      </c>
      <c r="AB11" s="157" t="e">
        <f t="shared" si="6"/>
        <v>#REF!</v>
      </c>
      <c r="AC11" s="146" t="e">
        <f t="shared" si="7"/>
        <v>#REF!</v>
      </c>
      <c r="AD11" s="158" t="e">
        <f t="shared" si="8"/>
        <v>#REF!</v>
      </c>
      <c r="AE11" s="150" t="e">
        <f>SUM(AE8:AE10)</f>
        <v>#REF!</v>
      </c>
      <c r="AF11" s="146" t="e">
        <f>SUM(AF8:AF10)</f>
        <v>#REF!</v>
      </c>
      <c r="AG11" s="158" t="e">
        <f>SUM(AG8:AG10)</f>
        <v>#REF!</v>
      </c>
      <c r="AH11" s="149" t="e">
        <f>SUM(AH8:AH10)</f>
        <v>#REF!</v>
      </c>
      <c r="AI11" s="149" t="e">
        <f>SUM(AI8:AI10)</f>
        <v>#REF!</v>
      </c>
      <c r="AJ11" s="159" t="e">
        <f t="shared" si="9"/>
        <v>#REF!</v>
      </c>
      <c r="AK11" s="160" t="e">
        <f t="shared" si="10"/>
        <v>#REF!</v>
      </c>
      <c r="AL11" s="160" t="e">
        <f t="shared" si="11"/>
        <v>#REF!</v>
      </c>
      <c r="AN11" s="146">
        <f t="shared" ref="AN11:AS11" si="17">SUM(AN8:AN10)</f>
        <v>188372</v>
      </c>
      <c r="AO11" s="146">
        <f t="shared" si="17"/>
        <v>197319</v>
      </c>
      <c r="AP11" s="147">
        <f t="shared" si="17"/>
        <v>209315</v>
      </c>
      <c r="AQ11" s="147">
        <f t="shared" si="17"/>
        <v>191833</v>
      </c>
      <c r="AR11" s="147">
        <f t="shared" si="17"/>
        <v>595006</v>
      </c>
      <c r="AS11" s="147">
        <f t="shared" si="17"/>
        <v>198335.33333333331</v>
      </c>
      <c r="AU11" s="146">
        <f>SUM(AU8:AU10)</f>
        <v>2333</v>
      </c>
      <c r="AV11" s="147">
        <f>SUM(AV8:AV10)</f>
        <v>0</v>
      </c>
      <c r="AW11" s="147">
        <f t="shared" si="12"/>
        <v>2333</v>
      </c>
      <c r="AX11" s="29"/>
      <c r="AY11" s="146"/>
      <c r="AZ11" s="147"/>
      <c r="BA11" s="147"/>
      <c r="BB11" s="147"/>
      <c r="BC11" s="110"/>
      <c r="BD11" s="110"/>
      <c r="BE11" s="161"/>
      <c r="BF11" s="146">
        <f>SUM(BF8:BF10)</f>
        <v>417</v>
      </c>
      <c r="BG11" s="146">
        <f>SUM(BG8:BG10)</f>
        <v>0</v>
      </c>
      <c r="BH11" s="162" t="e">
        <f t="shared" si="13"/>
        <v>#REF!</v>
      </c>
      <c r="BI11" s="162" t="e">
        <f t="shared" si="14"/>
        <v>#REF!</v>
      </c>
      <c r="BJ11" s="162"/>
      <c r="BK11" s="146" t="e">
        <f>SUM(BK8:BK10)</f>
        <v>#REF!</v>
      </c>
      <c r="BL11" s="146" t="e">
        <f>SUM(BL8:BL10)</f>
        <v>#REF!</v>
      </c>
      <c r="BM11" s="146" t="e">
        <f>SUM(BM8:BM10)</f>
        <v>#REF!</v>
      </c>
    </row>
    <row r="12" spans="2:65" ht="39" customHeight="1">
      <c r="B12" s="1333" t="s">
        <v>2</v>
      </c>
      <c r="C12" s="77" t="s">
        <v>57</v>
      </c>
      <c r="D12" s="77" t="e">
        <f>#REF!</f>
        <v>#REF!</v>
      </c>
      <c r="E12" s="36" t="e">
        <f>#REF!</f>
        <v>#REF!</v>
      </c>
      <c r="F12" s="78"/>
      <c r="G12" s="79" t="e">
        <f>SUM(E12:F12)</f>
        <v>#REF!</v>
      </c>
      <c r="H12" s="237"/>
      <c r="I12" s="80" t="e">
        <f>#REF!</f>
        <v>#REF!</v>
      </c>
      <c r="J12" s="36" t="e">
        <f>#REF!</f>
        <v>#REF!</v>
      </c>
      <c r="K12" s="36" t="e">
        <f>#REF!</f>
        <v>#REF!</v>
      </c>
      <c r="L12" s="36" t="e">
        <f>#REF!</f>
        <v>#REF!</v>
      </c>
      <c r="M12" s="36" t="e">
        <f>#REF!</f>
        <v>#REF!</v>
      </c>
      <c r="N12" s="77" t="e">
        <f>#REF!</f>
        <v>#REF!</v>
      </c>
      <c r="O12" s="77" t="e">
        <f>#REF!</f>
        <v>#REF!</v>
      </c>
      <c r="P12" s="77" t="e">
        <f>#REF!</f>
        <v>#REF!</v>
      </c>
      <c r="Q12" s="82" t="e">
        <f>#REF!</f>
        <v>#REF!</v>
      </c>
      <c r="R12" s="83" t="e">
        <f>#REF!</f>
        <v>#REF!</v>
      </c>
      <c r="S12" s="84" t="e">
        <f>#REF!</f>
        <v>#REF!</v>
      </c>
      <c r="T12" s="97" t="e">
        <f>I12-J12+K12+L12+M12+Q12+R12+S12</f>
        <v>#REF!</v>
      </c>
      <c r="U12" s="79" t="e">
        <f>G12-T12</f>
        <v>#REF!</v>
      </c>
      <c r="V12" s="85" t="e">
        <f t="shared" si="0"/>
        <v>#REF!</v>
      </c>
      <c r="W12" s="79" t="e">
        <f t="shared" si="1"/>
        <v>#REF!</v>
      </c>
      <c r="X12" s="86" t="e">
        <f t="shared" si="2"/>
        <v>#REF!</v>
      </c>
      <c r="Y12" s="87" t="e">
        <f t="shared" si="3"/>
        <v>#REF!</v>
      </c>
      <c r="Z12" s="80" t="e">
        <f t="shared" si="4"/>
        <v>#REF!</v>
      </c>
      <c r="AA12" s="88" t="e">
        <f t="shared" si="5"/>
        <v>#REF!</v>
      </c>
      <c r="AB12" s="88" t="e">
        <f t="shared" si="6"/>
        <v>#REF!</v>
      </c>
      <c r="AC12" s="77" t="e">
        <f t="shared" si="7"/>
        <v>#REF!</v>
      </c>
      <c r="AD12" s="89" t="e">
        <f t="shared" si="8"/>
        <v>#REF!</v>
      </c>
      <c r="AE12" s="80" t="e">
        <f>#REF!</f>
        <v>#REF!</v>
      </c>
      <c r="AF12" s="77" t="e">
        <f>#REF!</f>
        <v>#REF!</v>
      </c>
      <c r="AG12" s="89" t="e">
        <f>#REF!</f>
        <v>#REF!</v>
      </c>
      <c r="AH12" s="79" t="e">
        <f>#REF!</f>
        <v>#REF!</v>
      </c>
      <c r="AI12" s="79" t="e">
        <f>#REF!</f>
        <v>#REF!</v>
      </c>
      <c r="AJ12" s="90" t="e">
        <f t="shared" si="9"/>
        <v>#REF!</v>
      </c>
      <c r="AK12" s="163" t="e">
        <f t="shared" si="10"/>
        <v>#REF!</v>
      </c>
      <c r="AL12" s="163" t="e">
        <f t="shared" si="11"/>
        <v>#REF!</v>
      </c>
      <c r="AN12" s="77">
        <v>74248</v>
      </c>
      <c r="AO12" s="77">
        <v>78912</v>
      </c>
      <c r="AP12" s="36">
        <v>76148</v>
      </c>
      <c r="AQ12" s="36">
        <v>55490</v>
      </c>
      <c r="AR12" s="36">
        <f t="shared" ref="AR12:AR24" si="18">SUM(AN12:AP12)</f>
        <v>229308</v>
      </c>
      <c r="AS12" s="36">
        <f t="shared" si="15"/>
        <v>76436</v>
      </c>
      <c r="AU12" s="77">
        <v>816</v>
      </c>
      <c r="AV12" s="36"/>
      <c r="AW12" s="36">
        <f t="shared" si="12"/>
        <v>816</v>
      </c>
      <c r="AX12" s="29"/>
      <c r="AY12" s="77">
        <v>131413</v>
      </c>
      <c r="AZ12" s="36">
        <v>14348</v>
      </c>
      <c r="BA12" s="36"/>
      <c r="BB12" s="36">
        <v>155803</v>
      </c>
      <c r="BC12" s="110">
        <f>AY12/BB12</f>
        <v>0.84345615938075647</v>
      </c>
      <c r="BD12" s="110"/>
      <c r="BE12" s="92" t="s">
        <v>50</v>
      </c>
      <c r="BF12" s="77">
        <v>200</v>
      </c>
      <c r="BG12" s="77"/>
      <c r="BH12" s="93" t="e">
        <f t="shared" si="13"/>
        <v>#REF!</v>
      </c>
      <c r="BI12" s="93" t="e">
        <f t="shared" si="14"/>
        <v>#REF!</v>
      </c>
      <c r="BJ12" s="93"/>
      <c r="BK12" s="77" t="e">
        <f>K12/$BF$8</f>
        <v>#REF!</v>
      </c>
      <c r="BL12" s="77" t="e">
        <f>U12/$BF$8</f>
        <v>#REF!</v>
      </c>
      <c r="BM12" s="77" t="e">
        <f>Y12/$BF$8</f>
        <v>#REF!</v>
      </c>
    </row>
    <row r="13" spans="2:65" ht="39" customHeight="1">
      <c r="B13" s="1331"/>
      <c r="C13" s="115" t="s">
        <v>58</v>
      </c>
      <c r="D13" s="115" t="e">
        <f>#REF!</f>
        <v>#REF!</v>
      </c>
      <c r="E13" s="116" t="e">
        <f>#REF!</f>
        <v>#REF!</v>
      </c>
      <c r="F13" s="117"/>
      <c r="G13" s="118" t="e">
        <f>SUM(E13:F13)</f>
        <v>#REF!</v>
      </c>
      <c r="H13" s="239"/>
      <c r="I13" s="119" t="e">
        <f>#REF!</f>
        <v>#REF!</v>
      </c>
      <c r="J13" s="116" t="e">
        <f>#REF!</f>
        <v>#REF!</v>
      </c>
      <c r="K13" s="116" t="e">
        <f>#REF!</f>
        <v>#REF!</v>
      </c>
      <c r="L13" s="116" t="e">
        <f>#REF!</f>
        <v>#REF!</v>
      </c>
      <c r="M13" s="116" t="e">
        <f>#REF!</f>
        <v>#REF!</v>
      </c>
      <c r="N13" s="115" t="e">
        <f>#REF!</f>
        <v>#REF!</v>
      </c>
      <c r="O13" s="115" t="e">
        <f>#REF!</f>
        <v>#REF!</v>
      </c>
      <c r="P13" s="115" t="e">
        <f>#REF!</f>
        <v>#REF!</v>
      </c>
      <c r="Q13" s="120" t="e">
        <f>#REF!</f>
        <v>#REF!</v>
      </c>
      <c r="R13" s="121" t="e">
        <f>#REF!</f>
        <v>#REF!</v>
      </c>
      <c r="S13" s="122" t="e">
        <f>#REF!</f>
        <v>#REF!</v>
      </c>
      <c r="T13" s="97" t="e">
        <f>I13-J13+K13+L13+M13+Q13+R13+S13</f>
        <v>#REF!</v>
      </c>
      <c r="U13" s="118" t="e">
        <f>G13-T13</f>
        <v>#REF!</v>
      </c>
      <c r="V13" s="123" t="e">
        <f t="shared" si="0"/>
        <v>#REF!</v>
      </c>
      <c r="W13" s="118" t="e">
        <f t="shared" si="1"/>
        <v>#REF!</v>
      </c>
      <c r="X13" s="124" t="e">
        <f t="shared" si="2"/>
        <v>#REF!</v>
      </c>
      <c r="Y13" s="125" t="e">
        <f t="shared" si="3"/>
        <v>#REF!</v>
      </c>
      <c r="Z13" s="119" t="e">
        <f t="shared" si="4"/>
        <v>#REF!</v>
      </c>
      <c r="AA13" s="126" t="e">
        <f t="shared" si="5"/>
        <v>#REF!</v>
      </c>
      <c r="AB13" s="126" t="e">
        <f t="shared" si="6"/>
        <v>#REF!</v>
      </c>
      <c r="AC13" s="115" t="e">
        <f t="shared" si="7"/>
        <v>#REF!</v>
      </c>
      <c r="AD13" s="164" t="e">
        <f t="shared" si="8"/>
        <v>#REF!</v>
      </c>
      <c r="AE13" s="119" t="e">
        <f>#REF!</f>
        <v>#REF!</v>
      </c>
      <c r="AF13" s="115" t="e">
        <f>#REF!</f>
        <v>#REF!</v>
      </c>
      <c r="AG13" s="164" t="e">
        <f>#REF!</f>
        <v>#REF!</v>
      </c>
      <c r="AH13" s="118" t="e">
        <f>#REF!</f>
        <v>#REF!</v>
      </c>
      <c r="AI13" s="118" t="e">
        <f>#REF!</f>
        <v>#REF!</v>
      </c>
      <c r="AJ13" s="127" t="e">
        <f t="shared" si="9"/>
        <v>#REF!</v>
      </c>
      <c r="AK13" s="128" t="e">
        <f t="shared" si="10"/>
        <v>#REF!</v>
      </c>
      <c r="AL13" s="128" t="e">
        <f t="shared" si="11"/>
        <v>#REF!</v>
      </c>
      <c r="AN13" s="115">
        <v>56781</v>
      </c>
      <c r="AO13" s="115">
        <v>69755</v>
      </c>
      <c r="AP13" s="116">
        <v>77349</v>
      </c>
      <c r="AQ13" s="116">
        <v>68716</v>
      </c>
      <c r="AR13" s="116">
        <f t="shared" si="18"/>
        <v>203885</v>
      </c>
      <c r="AS13" s="116">
        <f t="shared" si="15"/>
        <v>67961.666666666672</v>
      </c>
      <c r="AU13" s="115">
        <v>642</v>
      </c>
      <c r="AV13" s="116"/>
      <c r="AW13" s="116">
        <f t="shared" si="12"/>
        <v>642</v>
      </c>
      <c r="AX13" s="29"/>
      <c r="AY13" s="115">
        <v>29369</v>
      </c>
      <c r="AZ13" s="116">
        <v>8306</v>
      </c>
      <c r="BA13" s="116"/>
      <c r="BB13" s="116">
        <v>51296</v>
      </c>
      <c r="BC13" s="110">
        <f>AY13/BB13</f>
        <v>0.57253976918278227</v>
      </c>
      <c r="BD13" s="110"/>
      <c r="BE13" s="165" t="s">
        <v>59</v>
      </c>
      <c r="BF13" s="166">
        <v>66</v>
      </c>
      <c r="BG13" s="166"/>
      <c r="BH13" s="166" t="e">
        <f t="shared" si="13"/>
        <v>#REF!</v>
      </c>
      <c r="BI13" s="166" t="e">
        <f t="shared" si="14"/>
        <v>#REF!</v>
      </c>
      <c r="BJ13" s="166"/>
      <c r="BK13" s="115" t="e">
        <f>K13/$BF$8</f>
        <v>#REF!</v>
      </c>
      <c r="BL13" s="115" t="e">
        <f>U13/$BF$8</f>
        <v>#REF!</v>
      </c>
      <c r="BM13" s="115" t="e">
        <f>Y13/$BF$8</f>
        <v>#REF!</v>
      </c>
    </row>
    <row r="14" spans="2:65" ht="39" customHeight="1">
      <c r="B14" s="1331"/>
      <c r="C14" s="115" t="s">
        <v>60</v>
      </c>
      <c r="D14" s="115" t="e">
        <f>#REF!</f>
        <v>#REF!</v>
      </c>
      <c r="E14" s="116" t="e">
        <f>#REF!</f>
        <v>#REF!</v>
      </c>
      <c r="F14" s="167"/>
      <c r="G14" s="118" t="e">
        <f>SUM(E14:F14)</f>
        <v>#REF!</v>
      </c>
      <c r="H14" s="239"/>
      <c r="I14" s="119" t="e">
        <f>#REF!</f>
        <v>#REF!</v>
      </c>
      <c r="J14" s="116" t="e">
        <f>#REF!</f>
        <v>#REF!</v>
      </c>
      <c r="K14" s="116" t="e">
        <f>#REF!</f>
        <v>#REF!</v>
      </c>
      <c r="L14" s="116" t="e">
        <f>#REF!</f>
        <v>#REF!</v>
      </c>
      <c r="M14" s="116" t="e">
        <f>#REF!</f>
        <v>#REF!</v>
      </c>
      <c r="N14" s="115" t="e">
        <f>#REF!</f>
        <v>#REF!</v>
      </c>
      <c r="O14" s="115" t="e">
        <f>#REF!</f>
        <v>#REF!</v>
      </c>
      <c r="P14" s="115" t="e">
        <f>#REF!</f>
        <v>#REF!</v>
      </c>
      <c r="Q14" s="120" t="e">
        <f>#REF!</f>
        <v>#REF!</v>
      </c>
      <c r="R14" s="121" t="e">
        <f>#REF!</f>
        <v>#REF!</v>
      </c>
      <c r="S14" s="122" t="e">
        <f>#REF!</f>
        <v>#REF!</v>
      </c>
      <c r="T14" s="97" t="e">
        <f>I14-J14+K14+L14+M14+Q14+R14+S14</f>
        <v>#REF!</v>
      </c>
      <c r="U14" s="118" t="e">
        <f>G14-T14</f>
        <v>#REF!</v>
      </c>
      <c r="V14" s="123" t="e">
        <f t="shared" si="0"/>
        <v>#REF!</v>
      </c>
      <c r="W14" s="118" t="e">
        <f t="shared" si="1"/>
        <v>#REF!</v>
      </c>
      <c r="X14" s="124" t="e">
        <f t="shared" si="2"/>
        <v>#REF!</v>
      </c>
      <c r="Y14" s="125" t="e">
        <f t="shared" si="3"/>
        <v>#REF!</v>
      </c>
      <c r="Z14" s="119" t="e">
        <f t="shared" si="4"/>
        <v>#REF!</v>
      </c>
      <c r="AA14" s="126" t="e">
        <f t="shared" si="5"/>
        <v>#REF!</v>
      </c>
      <c r="AB14" s="126" t="e">
        <f t="shared" si="6"/>
        <v>#REF!</v>
      </c>
      <c r="AC14" s="115" t="e">
        <f t="shared" si="7"/>
        <v>#REF!</v>
      </c>
      <c r="AD14" s="164" t="e">
        <f t="shared" si="8"/>
        <v>#REF!</v>
      </c>
      <c r="AE14" s="119" t="e">
        <f>#REF!</f>
        <v>#REF!</v>
      </c>
      <c r="AF14" s="115" t="e">
        <f>#REF!</f>
        <v>#REF!</v>
      </c>
      <c r="AG14" s="164" t="e">
        <f>#REF!</f>
        <v>#REF!</v>
      </c>
      <c r="AH14" s="118" t="e">
        <f>#REF!</f>
        <v>#REF!</v>
      </c>
      <c r="AI14" s="118" t="e">
        <f>#REF!</f>
        <v>#REF!</v>
      </c>
      <c r="AJ14" s="127" t="e">
        <f t="shared" si="9"/>
        <v>#REF!</v>
      </c>
      <c r="AK14" s="128" t="e">
        <f t="shared" si="10"/>
        <v>#REF!</v>
      </c>
      <c r="AL14" s="128" t="e">
        <f t="shared" si="11"/>
        <v>#REF!</v>
      </c>
      <c r="AN14" s="115">
        <v>30822</v>
      </c>
      <c r="AO14" s="115">
        <v>31484</v>
      </c>
      <c r="AP14" s="116">
        <v>31754</v>
      </c>
      <c r="AQ14" s="116">
        <v>26161</v>
      </c>
      <c r="AR14" s="116">
        <f t="shared" si="18"/>
        <v>94060</v>
      </c>
      <c r="AS14" s="116">
        <f t="shared" si="15"/>
        <v>31353.333333333332</v>
      </c>
      <c r="AU14" s="115">
        <v>608</v>
      </c>
      <c r="AV14" s="116"/>
      <c r="AW14" s="116">
        <f t="shared" si="12"/>
        <v>608</v>
      </c>
      <c r="AX14" s="29"/>
      <c r="AY14" s="115">
        <v>163186</v>
      </c>
      <c r="AZ14" s="116">
        <v>10550</v>
      </c>
      <c r="BA14" s="116"/>
      <c r="BB14" s="116">
        <v>211343</v>
      </c>
      <c r="BC14" s="110">
        <f>AY14/BB14</f>
        <v>0.77213818295377656</v>
      </c>
      <c r="BD14" s="110"/>
      <c r="BE14" s="129" t="s">
        <v>59</v>
      </c>
      <c r="BF14" s="115">
        <v>200</v>
      </c>
      <c r="BG14" s="115"/>
      <c r="BH14" s="114" t="e">
        <f t="shared" si="13"/>
        <v>#REF!</v>
      </c>
      <c r="BI14" s="114" t="e">
        <f t="shared" si="14"/>
        <v>#REF!</v>
      </c>
      <c r="BJ14" s="114"/>
      <c r="BK14" s="115" t="e">
        <f>K14/$BF$8</f>
        <v>#REF!</v>
      </c>
      <c r="BL14" s="115" t="e">
        <f>U14/$BF$8</f>
        <v>#REF!</v>
      </c>
      <c r="BM14" s="115" t="e">
        <f>Y14/$BF$8</f>
        <v>#REF!</v>
      </c>
    </row>
    <row r="15" spans="2:65" ht="39" customHeight="1">
      <c r="B15" s="1331"/>
      <c r="C15" s="130" t="s">
        <v>84</v>
      </c>
      <c r="D15" s="130" t="e">
        <f>#REF!</f>
        <v>#REF!</v>
      </c>
      <c r="E15" s="131" t="e">
        <f>#REF!</f>
        <v>#REF!</v>
      </c>
      <c r="F15" s="29" t="e">
        <f>#REF!</f>
        <v>#REF!</v>
      </c>
      <c r="G15" s="132" t="e">
        <f>SUM(E15:F15)</f>
        <v>#REF!</v>
      </c>
      <c r="H15" s="240"/>
      <c r="I15" s="133" t="e">
        <f>#REF!</f>
        <v>#REF!</v>
      </c>
      <c r="J15" s="131" t="e">
        <f>#REF!</f>
        <v>#REF!</v>
      </c>
      <c r="K15" s="131" t="e">
        <f>#REF!</f>
        <v>#REF!</v>
      </c>
      <c r="L15" s="131" t="e">
        <f>#REF!</f>
        <v>#REF!</v>
      </c>
      <c r="M15" s="131" t="e">
        <f>#REF!</f>
        <v>#REF!</v>
      </c>
      <c r="N15" s="130" t="e">
        <f>#REF!</f>
        <v>#REF!</v>
      </c>
      <c r="O15" s="130" t="e">
        <f>#REF!</f>
        <v>#REF!</v>
      </c>
      <c r="P15" s="130" t="e">
        <f>#REF!</f>
        <v>#REF!</v>
      </c>
      <c r="Q15" s="134" t="e">
        <f>#REF!</f>
        <v>#REF!</v>
      </c>
      <c r="R15" s="135" t="e">
        <f>#REF!</f>
        <v>#REF!</v>
      </c>
      <c r="S15" s="136" t="e">
        <f>#REF!</f>
        <v>#REF!</v>
      </c>
      <c r="T15" s="97" t="e">
        <f>I15-J15+K15+L15+M15+Q15+R15+S15</f>
        <v>#REF!</v>
      </c>
      <c r="U15" s="132" t="e">
        <f>G15-T15</f>
        <v>#REF!</v>
      </c>
      <c r="V15" s="137" t="e">
        <f t="shared" si="0"/>
        <v>#REF!</v>
      </c>
      <c r="W15" s="132" t="e">
        <f t="shared" si="1"/>
        <v>#REF!</v>
      </c>
      <c r="X15" s="138" t="e">
        <f t="shared" si="2"/>
        <v>#REF!</v>
      </c>
      <c r="Y15" s="139" t="e">
        <f t="shared" si="3"/>
        <v>#REF!</v>
      </c>
      <c r="Z15" s="133" t="e">
        <f t="shared" si="4"/>
        <v>#REF!</v>
      </c>
      <c r="AA15" s="140" t="e">
        <f t="shared" si="5"/>
        <v>#REF!</v>
      </c>
      <c r="AB15" s="140" t="e">
        <f t="shared" si="6"/>
        <v>#REF!</v>
      </c>
      <c r="AC15" s="130" t="e">
        <f t="shared" si="7"/>
        <v>#REF!</v>
      </c>
      <c r="AD15" s="141" t="e">
        <f t="shared" si="8"/>
        <v>#REF!</v>
      </c>
      <c r="AE15" s="133" t="e">
        <f>#REF!</f>
        <v>#REF!</v>
      </c>
      <c r="AF15" s="130" t="e">
        <f>#REF!</f>
        <v>#REF!</v>
      </c>
      <c r="AG15" s="141" t="e">
        <f>#REF!</f>
        <v>#REF!</v>
      </c>
      <c r="AH15" s="132" t="e">
        <f>#REF!</f>
        <v>#REF!</v>
      </c>
      <c r="AI15" s="132" t="e">
        <f>#REF!</f>
        <v>#REF!</v>
      </c>
      <c r="AJ15" s="142" t="e">
        <f t="shared" si="9"/>
        <v>#REF!</v>
      </c>
      <c r="AK15" s="143" t="e">
        <f t="shared" si="10"/>
        <v>#REF!</v>
      </c>
      <c r="AL15" s="143" t="e">
        <f t="shared" si="11"/>
        <v>#REF!</v>
      </c>
      <c r="AN15" s="130">
        <v>55998</v>
      </c>
      <c r="AO15" s="130">
        <v>57061</v>
      </c>
      <c r="AP15" s="131">
        <v>57915</v>
      </c>
      <c r="AQ15" s="131">
        <v>51079</v>
      </c>
      <c r="AR15" s="131">
        <f t="shared" si="18"/>
        <v>170974</v>
      </c>
      <c r="AS15" s="131">
        <f t="shared" si="15"/>
        <v>56991.333333333336</v>
      </c>
      <c r="AU15" s="130">
        <v>1388</v>
      </c>
      <c r="AV15" s="131"/>
      <c r="AW15" s="131">
        <f t="shared" si="12"/>
        <v>1388</v>
      </c>
      <c r="AX15" s="29"/>
      <c r="AY15" s="130">
        <v>319301</v>
      </c>
      <c r="AZ15" s="131">
        <v>16557</v>
      </c>
      <c r="BA15" s="131"/>
      <c r="BB15" s="131">
        <v>361996</v>
      </c>
      <c r="BC15" s="110">
        <f>AY15/BB15</f>
        <v>0.88205670780892609</v>
      </c>
      <c r="BD15" s="110"/>
      <c r="BE15" s="144" t="s">
        <v>59</v>
      </c>
      <c r="BF15" s="130">
        <v>207</v>
      </c>
      <c r="BG15" s="130"/>
      <c r="BH15" s="145" t="e">
        <f t="shared" si="13"/>
        <v>#REF!</v>
      </c>
      <c r="BI15" s="145" t="e">
        <f t="shared" si="14"/>
        <v>#REF!</v>
      </c>
      <c r="BJ15" s="145"/>
      <c r="BK15" s="130" t="e">
        <f>K15/$BF$8</f>
        <v>#REF!</v>
      </c>
      <c r="BL15" s="130" t="e">
        <f>U15/$BF$8</f>
        <v>#REF!</v>
      </c>
      <c r="BM15" s="130" t="e">
        <f>Y15/$BF$8</f>
        <v>#REF!</v>
      </c>
    </row>
    <row r="16" spans="2:65" ht="39" customHeight="1" thickBot="1">
      <c r="B16" s="1332"/>
      <c r="C16" s="146" t="s">
        <v>1</v>
      </c>
      <c r="D16" s="146" t="e">
        <f>SUM(D12:D15)</f>
        <v>#REF!</v>
      </c>
      <c r="E16" s="147" t="e">
        <f>SUM(E12:E15)</f>
        <v>#REF!</v>
      </c>
      <c r="F16" s="148" t="e">
        <f>SUM(F12:F15)</f>
        <v>#REF!</v>
      </c>
      <c r="G16" s="149" t="e">
        <f>SUM(G12:G15)</f>
        <v>#REF!</v>
      </c>
      <c r="H16" s="241" t="e">
        <f>(D16+F16)/1000</f>
        <v>#REF!</v>
      </c>
      <c r="I16" s="150" t="e">
        <f>SUM(I12:I15)</f>
        <v>#REF!</v>
      </c>
      <c r="J16" s="147" t="e">
        <f>SUM(J12:J15)</f>
        <v>#REF!</v>
      </c>
      <c r="K16" s="147" t="e">
        <f>SUM(K12:K15)</f>
        <v>#REF!</v>
      </c>
      <c r="L16" s="147" t="e">
        <f>SUM(L12:L15)</f>
        <v>#REF!</v>
      </c>
      <c r="M16" s="147" t="e">
        <f>SUM(M12:M15)</f>
        <v>#REF!</v>
      </c>
      <c r="N16" s="146" t="e">
        <f>SUM(I16:M16)/1000</f>
        <v>#REF!</v>
      </c>
      <c r="O16" s="146" t="e">
        <f t="shared" ref="O16:U16" si="19">SUM(O12:O15)</f>
        <v>#REF!</v>
      </c>
      <c r="P16" s="146" t="e">
        <f t="shared" si="19"/>
        <v>#REF!</v>
      </c>
      <c r="Q16" s="151" t="e">
        <f t="shared" si="19"/>
        <v>#REF!</v>
      </c>
      <c r="R16" s="152" t="e">
        <f t="shared" si="19"/>
        <v>#REF!</v>
      </c>
      <c r="S16" s="153" t="e">
        <f t="shared" si="19"/>
        <v>#REF!</v>
      </c>
      <c r="T16" s="149" t="e">
        <f t="shared" si="19"/>
        <v>#REF!</v>
      </c>
      <c r="U16" s="149" t="e">
        <f t="shared" si="19"/>
        <v>#REF!</v>
      </c>
      <c r="V16" s="154" t="e">
        <f t="shared" si="0"/>
        <v>#REF!</v>
      </c>
      <c r="W16" s="149" t="e">
        <f t="shared" si="1"/>
        <v>#REF!</v>
      </c>
      <c r="X16" s="155" t="e">
        <f t="shared" si="2"/>
        <v>#REF!</v>
      </c>
      <c r="Y16" s="156" t="e">
        <f t="shared" si="3"/>
        <v>#REF!</v>
      </c>
      <c r="Z16" s="150" t="e">
        <f t="shared" si="4"/>
        <v>#REF!</v>
      </c>
      <c r="AA16" s="157" t="e">
        <f t="shared" si="5"/>
        <v>#REF!</v>
      </c>
      <c r="AB16" s="157" t="e">
        <f t="shared" si="6"/>
        <v>#REF!</v>
      </c>
      <c r="AC16" s="146" t="e">
        <f t="shared" si="7"/>
        <v>#REF!</v>
      </c>
      <c r="AD16" s="158" t="e">
        <f t="shared" si="8"/>
        <v>#REF!</v>
      </c>
      <c r="AE16" s="150" t="e">
        <f>SUM(AE12:AE15)</f>
        <v>#REF!</v>
      </c>
      <c r="AF16" s="146" t="e">
        <f>SUM(AF12:AF15)</f>
        <v>#REF!</v>
      </c>
      <c r="AG16" s="158" t="e">
        <f>SUM(AG12:AG15)</f>
        <v>#REF!</v>
      </c>
      <c r="AH16" s="149" t="e">
        <f>SUM(AH12:AH15)</f>
        <v>#REF!</v>
      </c>
      <c r="AI16" s="149" t="e">
        <f>SUM(AI12:AI15)</f>
        <v>#REF!</v>
      </c>
      <c r="AJ16" s="159" t="e">
        <f t="shared" si="9"/>
        <v>#REF!</v>
      </c>
      <c r="AK16" s="160" t="e">
        <f t="shared" si="10"/>
        <v>#REF!</v>
      </c>
      <c r="AL16" s="160" t="e">
        <f t="shared" si="11"/>
        <v>#REF!</v>
      </c>
      <c r="AN16" s="146">
        <f t="shared" ref="AN16:AS16" si="20">SUM(AN12:AN15)</f>
        <v>217849</v>
      </c>
      <c r="AO16" s="146">
        <f t="shared" si="20"/>
        <v>237212</v>
      </c>
      <c r="AP16" s="147">
        <f t="shared" si="20"/>
        <v>243166</v>
      </c>
      <c r="AQ16" s="147">
        <f t="shared" si="20"/>
        <v>201446</v>
      </c>
      <c r="AR16" s="147">
        <f t="shared" si="20"/>
        <v>698227</v>
      </c>
      <c r="AS16" s="147">
        <f t="shared" si="20"/>
        <v>232742.33333333337</v>
      </c>
      <c r="AU16" s="146">
        <f>SUM(AU12:AU15)</f>
        <v>3454</v>
      </c>
      <c r="AV16" s="147">
        <f>SUM(AV12:AV15)</f>
        <v>0</v>
      </c>
      <c r="AW16" s="147">
        <f t="shared" si="12"/>
        <v>3454</v>
      </c>
      <c r="AX16" s="29"/>
      <c r="AY16" s="146"/>
      <c r="AZ16" s="147"/>
      <c r="BA16" s="147"/>
      <c r="BB16" s="147"/>
      <c r="BC16" s="110"/>
      <c r="BD16" s="110"/>
      <c r="BE16" s="161"/>
      <c r="BF16" s="146">
        <f>SUM(BF12:BF15)</f>
        <v>673</v>
      </c>
      <c r="BG16" s="146">
        <f>SUM(BG12:BG15)</f>
        <v>0</v>
      </c>
      <c r="BH16" s="162" t="e">
        <f t="shared" si="13"/>
        <v>#REF!</v>
      </c>
      <c r="BI16" s="162" t="e">
        <f t="shared" si="14"/>
        <v>#REF!</v>
      </c>
      <c r="BJ16" s="162"/>
      <c r="BK16" s="146" t="e">
        <f>SUM(BK12:BK15)</f>
        <v>#REF!</v>
      </c>
      <c r="BL16" s="146" t="e">
        <f>SUM(BL12:BL15)</f>
        <v>#REF!</v>
      </c>
      <c r="BM16" s="146" t="e">
        <f>SUM(BM12:BM15)</f>
        <v>#REF!</v>
      </c>
    </row>
    <row r="17" spans="2:65" ht="39" customHeight="1">
      <c r="B17" s="1333" t="s">
        <v>61</v>
      </c>
      <c r="C17" s="130" t="s">
        <v>62</v>
      </c>
      <c r="D17" s="130" t="e">
        <f>#REF!</f>
        <v>#REF!</v>
      </c>
      <c r="E17" s="131" t="e">
        <f>#REF!</f>
        <v>#REF!</v>
      </c>
      <c r="F17" s="29" t="e">
        <f>#REF!</f>
        <v>#REF!</v>
      </c>
      <c r="G17" s="132" t="e">
        <f>SUM(E17:F17)</f>
        <v>#REF!</v>
      </c>
      <c r="H17" s="240"/>
      <c r="I17" s="133" t="e">
        <f>#REF!</f>
        <v>#REF!</v>
      </c>
      <c r="J17" s="131" t="e">
        <f>#REF!</f>
        <v>#REF!</v>
      </c>
      <c r="K17" s="131" t="e">
        <f>#REF!</f>
        <v>#REF!</v>
      </c>
      <c r="L17" s="131" t="e">
        <f>#REF!</f>
        <v>#REF!</v>
      </c>
      <c r="M17" s="131" t="e">
        <f>#REF!</f>
        <v>#REF!</v>
      </c>
      <c r="N17" s="130" t="e">
        <f>#REF!</f>
        <v>#REF!</v>
      </c>
      <c r="O17" s="130" t="e">
        <f>#REF!</f>
        <v>#REF!</v>
      </c>
      <c r="P17" t="e">
        <f>#REF!</f>
        <v>#REF!</v>
      </c>
      <c r="Q17" s="134" t="e">
        <f>#REF!</f>
        <v>#REF!</v>
      </c>
      <c r="R17" s="135" t="e">
        <f>#REF!</f>
        <v>#REF!</v>
      </c>
      <c r="S17" s="136" t="e">
        <f>#REF!</f>
        <v>#REF!</v>
      </c>
      <c r="T17" s="97" t="e">
        <f>I17-J17+K17+L17+M17+Q17+R17+S17</f>
        <v>#REF!</v>
      </c>
      <c r="U17" s="132" t="e">
        <f>G17-T17</f>
        <v>#REF!</v>
      </c>
      <c r="V17" s="137" t="e">
        <f t="shared" si="0"/>
        <v>#REF!</v>
      </c>
      <c r="W17" s="132" t="e">
        <f t="shared" si="1"/>
        <v>#REF!</v>
      </c>
      <c r="X17" s="138" t="e">
        <f t="shared" si="2"/>
        <v>#REF!</v>
      </c>
      <c r="Y17" s="139" t="e">
        <f t="shared" si="3"/>
        <v>#REF!</v>
      </c>
      <c r="Z17" s="133" t="e">
        <f t="shared" si="4"/>
        <v>#REF!</v>
      </c>
      <c r="AA17" s="140" t="e">
        <f t="shared" si="5"/>
        <v>#REF!</v>
      </c>
      <c r="AB17" s="140" t="e">
        <f t="shared" si="6"/>
        <v>#REF!</v>
      </c>
      <c r="AC17" s="130" t="e">
        <f t="shared" si="7"/>
        <v>#REF!</v>
      </c>
      <c r="AD17" s="141" t="e">
        <f t="shared" si="8"/>
        <v>#REF!</v>
      </c>
      <c r="AE17" s="133" t="e">
        <f>#REF!</f>
        <v>#REF!</v>
      </c>
      <c r="AF17" s="130" t="e">
        <f>#REF!</f>
        <v>#REF!</v>
      </c>
      <c r="AG17" s="141" t="e">
        <f>#REF!</f>
        <v>#REF!</v>
      </c>
      <c r="AH17" s="132" t="e">
        <f>#REF!</f>
        <v>#REF!</v>
      </c>
      <c r="AI17" s="132" t="e">
        <f>#REF!</f>
        <v>#REF!</v>
      </c>
      <c r="AJ17" s="142" t="e">
        <f t="shared" si="9"/>
        <v>#REF!</v>
      </c>
      <c r="AK17" s="143" t="e">
        <f t="shared" si="10"/>
        <v>#REF!</v>
      </c>
      <c r="AL17" s="143" t="e">
        <f t="shared" si="11"/>
        <v>#REF!</v>
      </c>
      <c r="AN17" s="130">
        <v>141525</v>
      </c>
      <c r="AO17" s="130">
        <v>150417</v>
      </c>
      <c r="AP17" s="131">
        <v>139259</v>
      </c>
      <c r="AQ17" s="131">
        <v>131690</v>
      </c>
      <c r="AR17" s="131">
        <f t="shared" si="18"/>
        <v>431201</v>
      </c>
      <c r="AS17" s="131">
        <f t="shared" si="15"/>
        <v>143733.66666666666</v>
      </c>
      <c r="AU17" s="130">
        <v>1328</v>
      </c>
      <c r="AV17" s="131"/>
      <c r="AW17" s="131">
        <f t="shared" si="12"/>
        <v>1328</v>
      </c>
      <c r="AX17" s="29"/>
      <c r="AY17" s="130">
        <v>173111</v>
      </c>
      <c r="AZ17" s="131">
        <v>0</v>
      </c>
      <c r="BA17" s="131"/>
      <c r="BB17" s="131">
        <v>205358</v>
      </c>
      <c r="BC17" s="110">
        <f>AY17/BB17</f>
        <v>0.84297178585689381</v>
      </c>
      <c r="BD17" s="110"/>
      <c r="BE17" s="144" t="s">
        <v>59</v>
      </c>
      <c r="BF17" s="130">
        <v>200</v>
      </c>
      <c r="BG17" s="130"/>
      <c r="BH17" s="168" t="e">
        <f t="shared" si="13"/>
        <v>#REF!</v>
      </c>
      <c r="BI17" s="168" t="e">
        <f t="shared" si="14"/>
        <v>#REF!</v>
      </c>
      <c r="BJ17" s="168"/>
      <c r="BK17" s="130" t="e">
        <f>K17/$BF$8</f>
        <v>#REF!</v>
      </c>
      <c r="BL17" s="130" t="e">
        <f>U17/$BF$8</f>
        <v>#REF!</v>
      </c>
      <c r="BM17" s="130" t="e">
        <f>Y17/$BF$8</f>
        <v>#REF!</v>
      </c>
    </row>
    <row r="18" spans="2:65" ht="39" customHeight="1">
      <c r="B18" s="1331"/>
      <c r="C18" s="115" t="s">
        <v>63</v>
      </c>
      <c r="D18" s="115" t="e">
        <f>#REF!</f>
        <v>#REF!</v>
      </c>
      <c r="E18" s="116" t="e">
        <f>#REF!</f>
        <v>#REF!</v>
      </c>
      <c r="F18" s="117" t="e">
        <f>#REF!</f>
        <v>#REF!</v>
      </c>
      <c r="G18" s="118" t="e">
        <f>SUM(E18:F18)</f>
        <v>#REF!</v>
      </c>
      <c r="H18" s="239"/>
      <c r="I18" s="119" t="e">
        <f>#REF!</f>
        <v>#REF!</v>
      </c>
      <c r="J18" s="116" t="e">
        <f>#REF!</f>
        <v>#REF!</v>
      </c>
      <c r="K18" s="116" t="e">
        <f>#REF!</f>
        <v>#REF!</v>
      </c>
      <c r="L18" s="116" t="e">
        <f>#REF!</f>
        <v>#REF!</v>
      </c>
      <c r="M18" s="116" t="e">
        <f>#REF!</f>
        <v>#REF!</v>
      </c>
      <c r="N18" s="115" t="e">
        <f>#REF!</f>
        <v>#REF!</v>
      </c>
      <c r="O18" s="115" t="e">
        <f>#REF!</f>
        <v>#REF!</v>
      </c>
      <c r="P18" t="e">
        <f>#REF!</f>
        <v>#REF!</v>
      </c>
      <c r="Q18" s="120" t="e">
        <f>#REF!</f>
        <v>#REF!</v>
      </c>
      <c r="R18" s="121" t="e">
        <f>#REF!</f>
        <v>#REF!</v>
      </c>
      <c r="S18" s="122" t="e">
        <f>#REF!</f>
        <v>#REF!</v>
      </c>
      <c r="T18" s="97" t="e">
        <f>I18-J18+K18+L18+M18+Q18+R18+S18</f>
        <v>#REF!</v>
      </c>
      <c r="U18" s="118" t="e">
        <f>G18-T18</f>
        <v>#REF!</v>
      </c>
      <c r="V18" s="123" t="e">
        <f t="shared" si="0"/>
        <v>#REF!</v>
      </c>
      <c r="W18" s="118" t="e">
        <f t="shared" si="1"/>
        <v>#REF!</v>
      </c>
      <c r="X18" s="124" t="e">
        <f t="shared" si="2"/>
        <v>#REF!</v>
      </c>
      <c r="Y18" s="125" t="e">
        <f t="shared" si="3"/>
        <v>#REF!</v>
      </c>
      <c r="Z18" s="119" t="e">
        <f t="shared" si="4"/>
        <v>#REF!</v>
      </c>
      <c r="AA18" s="126" t="e">
        <f t="shared" si="5"/>
        <v>#REF!</v>
      </c>
      <c r="AB18" s="126" t="e">
        <f t="shared" si="6"/>
        <v>#REF!</v>
      </c>
      <c r="AC18" s="115" t="e">
        <f t="shared" si="7"/>
        <v>#REF!</v>
      </c>
      <c r="AD18" s="164" t="e">
        <f t="shared" si="8"/>
        <v>#REF!</v>
      </c>
      <c r="AE18" s="119" t="e">
        <f>#REF!</f>
        <v>#REF!</v>
      </c>
      <c r="AF18" s="115" t="e">
        <f>#REF!</f>
        <v>#REF!</v>
      </c>
      <c r="AG18" s="164" t="e">
        <f>#REF!</f>
        <v>#REF!</v>
      </c>
      <c r="AH18" s="118" t="e">
        <f>#REF!</f>
        <v>#REF!</v>
      </c>
      <c r="AI18" s="118" t="e">
        <f>#REF!</f>
        <v>#REF!</v>
      </c>
      <c r="AJ18" s="127" t="e">
        <f t="shared" si="9"/>
        <v>#REF!</v>
      </c>
      <c r="AK18" s="128" t="e">
        <f t="shared" si="10"/>
        <v>#REF!</v>
      </c>
      <c r="AL18" s="128" t="e">
        <f t="shared" si="11"/>
        <v>#REF!</v>
      </c>
      <c r="AN18" s="130">
        <v>33057</v>
      </c>
      <c r="AO18" s="115">
        <v>35896</v>
      </c>
      <c r="AP18" s="131">
        <v>40603</v>
      </c>
      <c r="AQ18" s="131">
        <v>44411</v>
      </c>
      <c r="AR18" s="131">
        <f t="shared" si="18"/>
        <v>109556</v>
      </c>
      <c r="AS18" s="131">
        <f t="shared" si="15"/>
        <v>36518.666666666664</v>
      </c>
      <c r="AU18" s="130">
        <v>962</v>
      </c>
      <c r="AV18" s="131"/>
      <c r="AW18" s="131">
        <f t="shared" si="12"/>
        <v>962</v>
      </c>
      <c r="AX18" s="29"/>
      <c r="AY18" s="130">
        <v>155367</v>
      </c>
      <c r="AZ18" s="131">
        <v>13490</v>
      </c>
      <c r="BA18" s="131"/>
      <c r="BB18" s="131">
        <v>177194</v>
      </c>
      <c r="BC18" s="110">
        <f>AY18/BB18</f>
        <v>0.87681862817025402</v>
      </c>
      <c r="BD18" s="110"/>
      <c r="BE18" s="144" t="s">
        <v>50</v>
      </c>
      <c r="BF18" s="130">
        <v>196</v>
      </c>
      <c r="BG18" s="130"/>
      <c r="BH18" s="114" t="e">
        <f t="shared" si="13"/>
        <v>#REF!</v>
      </c>
      <c r="BI18" s="114" t="e">
        <f t="shared" si="14"/>
        <v>#REF!</v>
      </c>
      <c r="BJ18" s="114"/>
      <c r="BK18" s="130" t="e">
        <f>K18/$BF$8</f>
        <v>#REF!</v>
      </c>
      <c r="BL18" s="130" t="e">
        <f>U18/$BF$8</f>
        <v>#REF!</v>
      </c>
      <c r="BM18" s="130" t="e">
        <f>Y18/$BF$8</f>
        <v>#REF!</v>
      </c>
    </row>
    <row r="19" spans="2:65" ht="39" customHeight="1">
      <c r="B19" s="1331"/>
      <c r="C19" s="115" t="s">
        <v>64</v>
      </c>
      <c r="D19" s="115" t="e">
        <f>#REF!</f>
        <v>#REF!</v>
      </c>
      <c r="E19" s="116" t="e">
        <f>#REF!</f>
        <v>#REF!</v>
      </c>
      <c r="F19" s="117" t="e">
        <f>#REF!</f>
        <v>#REF!</v>
      </c>
      <c r="G19" s="118" t="e">
        <f>SUM(E19:F19)</f>
        <v>#REF!</v>
      </c>
      <c r="H19" s="239"/>
      <c r="I19" s="119" t="e">
        <f>#REF!</f>
        <v>#REF!</v>
      </c>
      <c r="J19" s="116" t="e">
        <f>#REF!</f>
        <v>#REF!</v>
      </c>
      <c r="K19" s="116" t="e">
        <f>#REF!</f>
        <v>#REF!</v>
      </c>
      <c r="L19" s="116" t="e">
        <f>#REF!</f>
        <v>#REF!</v>
      </c>
      <c r="M19" s="116" t="e">
        <f>#REF!</f>
        <v>#REF!</v>
      </c>
      <c r="N19" s="115" t="e">
        <f>#REF!</f>
        <v>#REF!</v>
      </c>
      <c r="O19" s="115" t="e">
        <f>#REF!</f>
        <v>#REF!</v>
      </c>
      <c r="P19" t="e">
        <f>#REF!</f>
        <v>#REF!</v>
      </c>
      <c r="Q19" s="120" t="e">
        <f>#REF!</f>
        <v>#REF!</v>
      </c>
      <c r="R19" s="121" t="e">
        <f>#REF!</f>
        <v>#REF!</v>
      </c>
      <c r="S19" s="122" t="e">
        <f>#REF!</f>
        <v>#REF!</v>
      </c>
      <c r="T19" s="97" t="e">
        <f>I19-J19+K19+L19+M19+Q19+R19+S19</f>
        <v>#REF!</v>
      </c>
      <c r="U19" s="118" t="e">
        <f>G19-T19</f>
        <v>#REF!</v>
      </c>
      <c r="V19" s="123" t="e">
        <f t="shared" si="0"/>
        <v>#REF!</v>
      </c>
      <c r="W19" s="118" t="e">
        <f t="shared" si="1"/>
        <v>#REF!</v>
      </c>
      <c r="X19" s="124" t="e">
        <f t="shared" si="2"/>
        <v>#REF!</v>
      </c>
      <c r="Y19" s="125" t="e">
        <f t="shared" si="3"/>
        <v>#REF!</v>
      </c>
      <c r="Z19" s="119" t="e">
        <f t="shared" si="4"/>
        <v>#REF!</v>
      </c>
      <c r="AA19" s="126" t="e">
        <f t="shared" si="5"/>
        <v>#REF!</v>
      </c>
      <c r="AB19" s="126" t="e">
        <f t="shared" si="6"/>
        <v>#REF!</v>
      </c>
      <c r="AC19" s="115" t="e">
        <f t="shared" si="7"/>
        <v>#REF!</v>
      </c>
      <c r="AD19" s="164" t="e">
        <f t="shared" si="8"/>
        <v>#REF!</v>
      </c>
      <c r="AE19" s="119" t="e">
        <f>#REF!</f>
        <v>#REF!</v>
      </c>
      <c r="AF19" s="115" t="e">
        <f>#REF!</f>
        <v>#REF!</v>
      </c>
      <c r="AG19" s="164" t="e">
        <f>#REF!</f>
        <v>#REF!</v>
      </c>
      <c r="AH19" s="118" t="e">
        <f>#REF!</f>
        <v>#REF!</v>
      </c>
      <c r="AI19" s="118" t="e">
        <f>#REF!</f>
        <v>#REF!</v>
      </c>
      <c r="AJ19" s="127" t="e">
        <f t="shared" si="9"/>
        <v>#REF!</v>
      </c>
      <c r="AK19" s="128" t="e">
        <f t="shared" si="10"/>
        <v>#REF!</v>
      </c>
      <c r="AL19" s="128" t="e">
        <f t="shared" si="11"/>
        <v>#REF!</v>
      </c>
      <c r="AN19" s="130">
        <v>47295</v>
      </c>
      <c r="AO19" s="115">
        <v>47813</v>
      </c>
      <c r="AP19" s="131">
        <v>39937</v>
      </c>
      <c r="AQ19" s="131">
        <v>38714</v>
      </c>
      <c r="AR19" s="131">
        <f t="shared" si="18"/>
        <v>135045</v>
      </c>
      <c r="AS19" s="131">
        <f t="shared" si="15"/>
        <v>45015</v>
      </c>
      <c r="AU19" s="130">
        <v>746</v>
      </c>
      <c r="AV19" s="131"/>
      <c r="AW19" s="131">
        <f t="shared" si="12"/>
        <v>746</v>
      </c>
      <c r="AX19" s="29"/>
      <c r="AY19" s="130">
        <v>133050</v>
      </c>
      <c r="AZ19" s="131">
        <v>10381</v>
      </c>
      <c r="BA19" s="131"/>
      <c r="BB19" s="131">
        <v>149214</v>
      </c>
      <c r="BC19" s="110">
        <f>AY19/BB19</f>
        <v>0.8916723631830793</v>
      </c>
      <c r="BD19" s="110"/>
      <c r="BE19" s="169" t="s">
        <v>50</v>
      </c>
      <c r="BF19" s="134">
        <v>203</v>
      </c>
      <c r="BG19" s="169"/>
      <c r="BH19" s="120" t="e">
        <f t="shared" si="13"/>
        <v>#REF!</v>
      </c>
      <c r="BI19" s="170" t="s">
        <v>85</v>
      </c>
      <c r="BJ19" s="120" t="s">
        <v>65</v>
      </c>
      <c r="BK19" s="130" t="e">
        <f>K19/$BF$8</f>
        <v>#REF!</v>
      </c>
      <c r="BL19" s="130" t="e">
        <f>U19/$BF$8</f>
        <v>#REF!</v>
      </c>
      <c r="BM19" s="130" t="e">
        <f>Y19/$BF$8</f>
        <v>#REF!</v>
      </c>
    </row>
    <row r="20" spans="2:65" ht="39" customHeight="1">
      <c r="B20" s="1331"/>
      <c r="C20" s="171" t="s">
        <v>86</v>
      </c>
      <c r="D20" s="171" t="e">
        <f>#REF!</f>
        <v>#REF!</v>
      </c>
      <c r="E20" s="172" t="e">
        <f>#REF!</f>
        <v>#REF!</v>
      </c>
      <c r="F20" s="173" t="e">
        <f>#REF!</f>
        <v>#REF!</v>
      </c>
      <c r="G20" s="174" t="e">
        <f>SUM(E20:F20)</f>
        <v>#REF!</v>
      </c>
      <c r="H20" s="242"/>
      <c r="I20" s="175" t="e">
        <f>#REF!</f>
        <v>#REF!</v>
      </c>
      <c r="J20" s="172" t="e">
        <f>#REF!</f>
        <v>#REF!</v>
      </c>
      <c r="K20" s="172" t="e">
        <f>#REF!</f>
        <v>#REF!</v>
      </c>
      <c r="L20" s="172" t="e">
        <f>#REF!</f>
        <v>#REF!</v>
      </c>
      <c r="M20" s="172" t="e">
        <f>#REF!</f>
        <v>#REF!</v>
      </c>
      <c r="N20" s="171" t="e">
        <f>#REF!</f>
        <v>#REF!</v>
      </c>
      <c r="O20" s="171" t="e">
        <f>#REF!</f>
        <v>#REF!</v>
      </c>
      <c r="P20" t="e">
        <f>#REF!</f>
        <v>#REF!</v>
      </c>
      <c r="Q20" s="176" t="e">
        <f>#REF!</f>
        <v>#REF!</v>
      </c>
      <c r="R20" s="177" t="e">
        <f>#REF!</f>
        <v>#REF!</v>
      </c>
      <c r="S20" s="178" t="e">
        <f>#REF!</f>
        <v>#REF!</v>
      </c>
      <c r="T20" s="97" t="e">
        <f>I20-J20+K20+L20+M20+Q20+R20+S20</f>
        <v>#REF!</v>
      </c>
      <c r="U20" s="174" t="e">
        <f>G20-T20</f>
        <v>#REF!</v>
      </c>
      <c r="V20" s="179" t="e">
        <f t="shared" si="0"/>
        <v>#REF!</v>
      </c>
      <c r="W20" s="174" t="e">
        <f t="shared" si="1"/>
        <v>#REF!</v>
      </c>
      <c r="X20" s="180" t="e">
        <f t="shared" si="2"/>
        <v>#REF!</v>
      </c>
      <c r="Y20" s="181" t="e">
        <f t="shared" si="3"/>
        <v>#REF!</v>
      </c>
      <c r="Z20" s="175" t="e">
        <f t="shared" si="4"/>
        <v>#REF!</v>
      </c>
      <c r="AA20" s="182" t="e">
        <f t="shared" si="5"/>
        <v>#REF!</v>
      </c>
      <c r="AB20" s="182" t="e">
        <f t="shared" si="6"/>
        <v>#REF!</v>
      </c>
      <c r="AC20" s="171" t="e">
        <f t="shared" si="7"/>
        <v>#REF!</v>
      </c>
      <c r="AD20" s="183" t="e">
        <f t="shared" si="8"/>
        <v>#REF!</v>
      </c>
      <c r="AE20" s="175" t="e">
        <f>#REF!</f>
        <v>#REF!</v>
      </c>
      <c r="AF20" s="171" t="e">
        <f>#REF!</f>
        <v>#REF!</v>
      </c>
      <c r="AG20" s="183" t="e">
        <f>#REF!</f>
        <v>#REF!</v>
      </c>
      <c r="AH20" s="174" t="e">
        <f>#REF!</f>
        <v>#REF!</v>
      </c>
      <c r="AI20" s="174" t="e">
        <f>#REF!</f>
        <v>#REF!</v>
      </c>
      <c r="AJ20" s="184" t="e">
        <f t="shared" si="9"/>
        <v>#REF!</v>
      </c>
      <c r="AK20" s="185" t="e">
        <f t="shared" si="10"/>
        <v>#REF!</v>
      </c>
      <c r="AL20" s="185" t="e">
        <f t="shared" si="11"/>
        <v>#REF!</v>
      </c>
      <c r="AN20" s="130">
        <v>272317</v>
      </c>
      <c r="AO20" s="171">
        <v>248549</v>
      </c>
      <c r="AP20" s="131">
        <v>237777</v>
      </c>
      <c r="AQ20" s="131">
        <v>238534</v>
      </c>
      <c r="AR20" s="131">
        <f>SUM(AN20:AP20)</f>
        <v>758643</v>
      </c>
      <c r="AS20" s="131">
        <f t="shared" si="15"/>
        <v>252881</v>
      </c>
      <c r="AU20" s="130">
        <v>2023</v>
      </c>
      <c r="AV20" s="131"/>
      <c r="AW20" s="131">
        <f t="shared" si="12"/>
        <v>2023</v>
      </c>
      <c r="AX20" s="29"/>
      <c r="AY20" s="130">
        <v>294448</v>
      </c>
      <c r="AZ20" s="131">
        <v>13547</v>
      </c>
      <c r="BA20" s="131"/>
      <c r="BB20" s="131">
        <v>320354</v>
      </c>
      <c r="BC20" s="110">
        <f>AY20/BB20</f>
        <v>0.91913320888766803</v>
      </c>
      <c r="BD20" s="110"/>
      <c r="BE20" s="144" t="s">
        <v>50</v>
      </c>
      <c r="BF20" s="130">
        <v>200</v>
      </c>
      <c r="BG20" s="130"/>
      <c r="BH20" s="186" t="e">
        <f t="shared" si="13"/>
        <v>#REF!</v>
      </c>
      <c r="BI20" s="186" t="e">
        <f t="shared" ref="BI20:BI25" si="21">I20/$BG20</f>
        <v>#REF!</v>
      </c>
      <c r="BJ20" s="186"/>
      <c r="BK20" s="130" t="e">
        <f>K20/$BF$8</f>
        <v>#REF!</v>
      </c>
      <c r="BL20" s="130" t="e">
        <f>U20/$BF$8</f>
        <v>#REF!</v>
      </c>
      <c r="BM20" s="130" t="e">
        <f>Y20/$BF$8</f>
        <v>#REF!</v>
      </c>
    </row>
    <row r="21" spans="2:65" ht="39" customHeight="1" thickBot="1">
      <c r="B21" s="1331"/>
      <c r="C21" s="146" t="s">
        <v>1</v>
      </c>
      <c r="D21" s="146" t="e">
        <f>SUM(D17:D20)</f>
        <v>#REF!</v>
      </c>
      <c r="E21" s="147" t="e">
        <f>SUM(E17:E20)</f>
        <v>#REF!</v>
      </c>
      <c r="F21" s="148" t="e">
        <f>SUM(F17:F20)</f>
        <v>#REF!</v>
      </c>
      <c r="G21" s="149" t="e">
        <f>SUM(G17:G20)</f>
        <v>#REF!</v>
      </c>
      <c r="H21" s="241" t="e">
        <f>(D21+F21)/1000</f>
        <v>#REF!</v>
      </c>
      <c r="I21" s="150" t="e">
        <f>SUM(I17:I20)</f>
        <v>#REF!</v>
      </c>
      <c r="J21" s="147" t="e">
        <f>SUM(J17:J20)</f>
        <v>#REF!</v>
      </c>
      <c r="K21" s="147" t="e">
        <f>SUM(K17:K20)</f>
        <v>#REF!</v>
      </c>
      <c r="L21" s="147" t="e">
        <f>SUM(L17:L20)</f>
        <v>#REF!</v>
      </c>
      <c r="M21" s="147" t="e">
        <f>SUM(M17:M20)</f>
        <v>#REF!</v>
      </c>
      <c r="N21" s="146" t="e">
        <f>SUM(I21:M21)/1000</f>
        <v>#REF!</v>
      </c>
      <c r="O21" s="146" t="e">
        <f t="shared" ref="O21:U21" si="22">SUM(O17:O20)</f>
        <v>#REF!</v>
      </c>
      <c r="P21" s="146" t="e">
        <f t="shared" si="22"/>
        <v>#REF!</v>
      </c>
      <c r="Q21" s="151" t="e">
        <f t="shared" si="22"/>
        <v>#REF!</v>
      </c>
      <c r="R21" s="152" t="e">
        <f t="shared" si="22"/>
        <v>#REF!</v>
      </c>
      <c r="S21" s="153" t="e">
        <f t="shared" si="22"/>
        <v>#REF!</v>
      </c>
      <c r="T21" s="149" t="e">
        <f t="shared" si="22"/>
        <v>#REF!</v>
      </c>
      <c r="U21" s="149" t="e">
        <f t="shared" si="22"/>
        <v>#REF!</v>
      </c>
      <c r="V21" s="154" t="e">
        <f t="shared" si="0"/>
        <v>#REF!</v>
      </c>
      <c r="W21" s="149" t="e">
        <f t="shared" si="1"/>
        <v>#REF!</v>
      </c>
      <c r="X21" s="155" t="e">
        <f t="shared" si="2"/>
        <v>#REF!</v>
      </c>
      <c r="Y21" s="156" t="e">
        <f t="shared" si="3"/>
        <v>#REF!</v>
      </c>
      <c r="Z21" s="150" t="e">
        <f t="shared" si="4"/>
        <v>#REF!</v>
      </c>
      <c r="AA21" s="157" t="e">
        <f t="shared" si="5"/>
        <v>#REF!</v>
      </c>
      <c r="AB21" s="157" t="e">
        <f t="shared" si="6"/>
        <v>#REF!</v>
      </c>
      <c r="AC21" s="146" t="e">
        <f t="shared" si="7"/>
        <v>#REF!</v>
      </c>
      <c r="AD21" s="158" t="e">
        <f t="shared" si="8"/>
        <v>#REF!</v>
      </c>
      <c r="AE21" s="150" t="e">
        <f>SUM(AE17:AE20)</f>
        <v>#REF!</v>
      </c>
      <c r="AF21" s="146" t="e">
        <f>SUM(AF17:AF20)</f>
        <v>#REF!</v>
      </c>
      <c r="AG21" s="158" t="e">
        <f>SUM(AG17:AG20)</f>
        <v>#REF!</v>
      </c>
      <c r="AH21" s="149" t="e">
        <f>SUM(AH17:AH20)</f>
        <v>#REF!</v>
      </c>
      <c r="AI21" s="149" t="e">
        <f>SUM(AI17:AI20)</f>
        <v>#REF!</v>
      </c>
      <c r="AJ21" s="159" t="e">
        <f t="shared" si="9"/>
        <v>#REF!</v>
      </c>
      <c r="AK21" s="160" t="e">
        <f t="shared" si="10"/>
        <v>#REF!</v>
      </c>
      <c r="AL21" s="160" t="e">
        <f t="shared" si="11"/>
        <v>#REF!</v>
      </c>
      <c r="AN21" s="146">
        <f t="shared" ref="AN21:AS21" si="23">SUM(AN17:AN20)</f>
        <v>494194</v>
      </c>
      <c r="AO21" s="146">
        <f t="shared" si="23"/>
        <v>482675</v>
      </c>
      <c r="AP21" s="147">
        <f t="shared" si="23"/>
        <v>457576</v>
      </c>
      <c r="AQ21" s="147">
        <f t="shared" si="23"/>
        <v>453349</v>
      </c>
      <c r="AR21" s="147">
        <f t="shared" si="23"/>
        <v>1434445</v>
      </c>
      <c r="AS21" s="147">
        <f t="shared" si="23"/>
        <v>478148.33333333331</v>
      </c>
      <c r="AU21" s="146">
        <f>SUM(AU17:AU20)</f>
        <v>5059</v>
      </c>
      <c r="AV21" s="147">
        <v>0</v>
      </c>
      <c r="AW21" s="147">
        <f t="shared" si="12"/>
        <v>5059</v>
      </c>
      <c r="AX21" s="29"/>
      <c r="AY21" s="146"/>
      <c r="AZ21" s="147"/>
      <c r="BA21" s="147"/>
      <c r="BB21" s="147"/>
      <c r="BC21" s="110"/>
      <c r="BD21" s="110"/>
      <c r="BE21" s="161"/>
      <c r="BF21" s="146">
        <f>SUM(BF17:BF20)</f>
        <v>799</v>
      </c>
      <c r="BG21" s="146">
        <f>SUM(BG17:BG20)</f>
        <v>0</v>
      </c>
      <c r="BH21" s="162" t="e">
        <f t="shared" si="13"/>
        <v>#REF!</v>
      </c>
      <c r="BI21" s="162" t="e">
        <f t="shared" si="21"/>
        <v>#REF!</v>
      </c>
      <c r="BJ21" s="162"/>
      <c r="BK21" s="146" t="e">
        <f>SUM(BK17:BK20)</f>
        <v>#REF!</v>
      </c>
      <c r="BL21" s="146" t="e">
        <f>SUM(BL17:BL20)</f>
        <v>#REF!</v>
      </c>
      <c r="BM21" s="146" t="e">
        <f>SUM(BM17:BM20)</f>
        <v>#REF!</v>
      </c>
    </row>
    <row r="22" spans="2:65" ht="39" customHeight="1">
      <c r="B22" s="1333" t="s">
        <v>66</v>
      </c>
      <c r="C22" s="187" t="s">
        <v>67</v>
      </c>
      <c r="D22" s="188" t="e">
        <f>#REF!</f>
        <v>#REF!</v>
      </c>
      <c r="E22" s="189" t="e">
        <f>#REF!</f>
        <v>#REF!</v>
      </c>
      <c r="F22" s="190" t="e">
        <f>#REF!</f>
        <v>#REF!</v>
      </c>
      <c r="G22" s="191" t="e">
        <f>SUM(E22:F22)</f>
        <v>#REF!</v>
      </c>
      <c r="H22" s="243"/>
      <c r="I22" s="192" t="e">
        <f>#REF!</f>
        <v>#REF!</v>
      </c>
      <c r="J22" s="189" t="e">
        <f>#REF!</f>
        <v>#REF!</v>
      </c>
      <c r="K22" s="99" t="e">
        <f>#REF!</f>
        <v>#REF!</v>
      </c>
      <c r="L22" s="189" t="e">
        <f>#REF!</f>
        <v>#REF!</v>
      </c>
      <c r="M22" s="189" t="e">
        <f>#REF!</f>
        <v>#REF!</v>
      </c>
      <c r="N22" s="188" t="e">
        <f>#REF!</f>
        <v>#REF!</v>
      </c>
      <c r="O22" s="188" t="e">
        <f>#REF!</f>
        <v>#REF!</v>
      </c>
      <c r="P22" s="188" t="e">
        <f>#REF!</f>
        <v>#REF!</v>
      </c>
      <c r="Q22" s="193" t="e">
        <f>#REF!</f>
        <v>#REF!</v>
      </c>
      <c r="R22" s="194" t="e">
        <f>#REF!</f>
        <v>#REF!</v>
      </c>
      <c r="S22" s="195" t="e">
        <f>#REF!</f>
        <v>#REF!</v>
      </c>
      <c r="T22" s="97" t="e">
        <f>I22-J22+K22+L22+M22+Q22+R22+S22</f>
        <v>#REF!</v>
      </c>
      <c r="U22" s="191" t="e">
        <f>G22-T22</f>
        <v>#REF!</v>
      </c>
      <c r="V22" s="196" t="e">
        <f t="shared" si="0"/>
        <v>#REF!</v>
      </c>
      <c r="W22" s="191" t="e">
        <f t="shared" si="1"/>
        <v>#REF!</v>
      </c>
      <c r="X22" s="197" t="e">
        <f t="shared" si="2"/>
        <v>#REF!</v>
      </c>
      <c r="Y22" s="198" t="e">
        <f t="shared" si="3"/>
        <v>#REF!</v>
      </c>
      <c r="Z22" s="192" t="e">
        <f t="shared" si="4"/>
        <v>#REF!</v>
      </c>
      <c r="AA22" s="199" t="e">
        <f t="shared" si="5"/>
        <v>#REF!</v>
      </c>
      <c r="AB22" s="199" t="e">
        <f t="shared" si="6"/>
        <v>#REF!</v>
      </c>
      <c r="AC22" s="188" t="e">
        <f t="shared" si="7"/>
        <v>#REF!</v>
      </c>
      <c r="AD22" s="200" t="e">
        <f t="shared" si="8"/>
        <v>#REF!</v>
      </c>
      <c r="AE22" s="192" t="e">
        <f>#REF!</f>
        <v>#REF!</v>
      </c>
      <c r="AF22" s="188" t="e">
        <f>#REF!</f>
        <v>#REF!</v>
      </c>
      <c r="AG22" s="200" t="e">
        <f>#REF!</f>
        <v>#REF!</v>
      </c>
      <c r="AH22" s="191" t="e">
        <f>#REF!</f>
        <v>#REF!</v>
      </c>
      <c r="AI22" s="191" t="e">
        <f>#REF!</f>
        <v>#REF!</v>
      </c>
      <c r="AJ22" s="201" t="e">
        <f t="shared" si="9"/>
        <v>#REF!</v>
      </c>
      <c r="AK22" s="202" t="e">
        <f t="shared" si="10"/>
        <v>#REF!</v>
      </c>
      <c r="AL22" s="202" t="e">
        <f t="shared" si="11"/>
        <v>#REF!</v>
      </c>
      <c r="AN22" s="77">
        <v>123294</v>
      </c>
      <c r="AO22" s="188">
        <v>130471</v>
      </c>
      <c r="AP22" s="36">
        <v>131833</v>
      </c>
      <c r="AQ22" s="36">
        <v>127398</v>
      </c>
      <c r="AR22" s="36">
        <f t="shared" si="18"/>
        <v>385598</v>
      </c>
      <c r="AS22" s="36">
        <f>AR22/3</f>
        <v>128532.66666666667</v>
      </c>
      <c r="AU22" s="77">
        <v>895</v>
      </c>
      <c r="AV22" s="36"/>
      <c r="AW22" s="36">
        <f t="shared" si="12"/>
        <v>895</v>
      </c>
      <c r="AX22" s="29"/>
      <c r="AY22" s="77">
        <v>187410</v>
      </c>
      <c r="AZ22" s="36">
        <v>6835</v>
      </c>
      <c r="BA22" s="36"/>
      <c r="BB22" s="36">
        <v>209258</v>
      </c>
      <c r="BC22" s="110">
        <f>AY22/BB22</f>
        <v>0.8955930000286727</v>
      </c>
      <c r="BD22" s="110"/>
      <c r="BE22" s="92" t="s">
        <v>59</v>
      </c>
      <c r="BF22" s="77">
        <v>206</v>
      </c>
      <c r="BG22" s="130"/>
      <c r="BH22" s="113" t="e">
        <f t="shared" si="13"/>
        <v>#REF!</v>
      </c>
      <c r="BI22" s="113" t="e">
        <f t="shared" si="21"/>
        <v>#REF!</v>
      </c>
      <c r="BJ22" s="113"/>
      <c r="BK22" s="77" t="e">
        <f>K22/$BF$8</f>
        <v>#REF!</v>
      </c>
      <c r="BL22" s="77" t="e">
        <f>U22/$BF$8</f>
        <v>#REF!</v>
      </c>
      <c r="BM22" s="77" t="e">
        <f>Y22/$BF$8</f>
        <v>#REF!</v>
      </c>
    </row>
    <row r="23" spans="2:65" ht="39" customHeight="1">
      <c r="B23" s="1331"/>
      <c r="C23" s="203" t="s">
        <v>68</v>
      </c>
      <c r="D23" s="115" t="e">
        <f>#REF!</f>
        <v>#REF!</v>
      </c>
      <c r="E23" s="116" t="e">
        <f>#REF!</f>
        <v>#REF!</v>
      </c>
      <c r="F23" s="244"/>
      <c r="G23" s="118" t="e">
        <f>SUM(E23:F23)</f>
        <v>#REF!</v>
      </c>
      <c r="H23" s="239"/>
      <c r="I23" s="119" t="e">
        <f>#REF!</f>
        <v>#REF!</v>
      </c>
      <c r="J23" s="116" t="e">
        <f>#REF!</f>
        <v>#REF!</v>
      </c>
      <c r="K23" s="99" t="e">
        <f>#REF!</f>
        <v>#REF!</v>
      </c>
      <c r="L23" s="116" t="e">
        <f>#REF!</f>
        <v>#REF!</v>
      </c>
      <c r="M23" s="116" t="e">
        <f>#REF!</f>
        <v>#REF!</v>
      </c>
      <c r="N23" s="115" t="e">
        <f>#REF!</f>
        <v>#REF!</v>
      </c>
      <c r="O23" s="115" t="e">
        <f>#REF!</f>
        <v>#REF!</v>
      </c>
      <c r="P23" s="115" t="e">
        <f>#REF!</f>
        <v>#REF!</v>
      </c>
      <c r="Q23" s="120" t="e">
        <f>#REF!</f>
        <v>#REF!</v>
      </c>
      <c r="R23" s="121" t="e">
        <f>#REF!</f>
        <v>#REF!</v>
      </c>
      <c r="S23" s="122" t="e">
        <f>#REF!</f>
        <v>#REF!</v>
      </c>
      <c r="T23" s="97" t="e">
        <f>I23-J23+K23+L23+M23+Q23+R23+S23</f>
        <v>#REF!</v>
      </c>
      <c r="U23" s="118" t="e">
        <f>G23-T23</f>
        <v>#REF!</v>
      </c>
      <c r="V23" s="123" t="e">
        <f t="shared" si="0"/>
        <v>#REF!</v>
      </c>
      <c r="W23" s="118" t="e">
        <f t="shared" si="1"/>
        <v>#REF!</v>
      </c>
      <c r="X23" s="124" t="e">
        <f t="shared" si="2"/>
        <v>#REF!</v>
      </c>
      <c r="Y23" s="125" t="e">
        <f t="shared" si="3"/>
        <v>#REF!</v>
      </c>
      <c r="Z23" s="119" t="e">
        <f t="shared" si="4"/>
        <v>#REF!</v>
      </c>
      <c r="AA23" s="126" t="e">
        <f t="shared" si="5"/>
        <v>#REF!</v>
      </c>
      <c r="AB23" s="126" t="e">
        <f t="shared" si="6"/>
        <v>#REF!</v>
      </c>
      <c r="AC23" s="115" t="e">
        <f t="shared" si="7"/>
        <v>#REF!</v>
      </c>
      <c r="AD23" s="164" t="e">
        <f t="shared" si="8"/>
        <v>#REF!</v>
      </c>
      <c r="AE23" s="119" t="e">
        <f>#REF!</f>
        <v>#REF!</v>
      </c>
      <c r="AF23" s="115" t="e">
        <f>#REF!</f>
        <v>#REF!</v>
      </c>
      <c r="AG23" s="164" t="e">
        <f>#REF!</f>
        <v>#REF!</v>
      </c>
      <c r="AH23" s="118" t="e">
        <f>#REF!</f>
        <v>#REF!</v>
      </c>
      <c r="AI23" s="118" t="e">
        <f>#REF!</f>
        <v>#REF!</v>
      </c>
      <c r="AJ23" s="127" t="e">
        <f t="shared" si="9"/>
        <v>#REF!</v>
      </c>
      <c r="AK23" s="128" t="e">
        <f t="shared" si="10"/>
        <v>#REF!</v>
      </c>
      <c r="AL23" s="128" t="e">
        <f t="shared" si="11"/>
        <v>#REF!</v>
      </c>
      <c r="AN23" s="130">
        <v>51685</v>
      </c>
      <c r="AO23" s="115">
        <v>47988</v>
      </c>
      <c r="AP23" s="131">
        <v>46814</v>
      </c>
      <c r="AQ23" s="131">
        <v>53998</v>
      </c>
      <c r="AR23" s="131">
        <f t="shared" si="18"/>
        <v>146487</v>
      </c>
      <c r="AS23" s="131">
        <f>AR23/3</f>
        <v>48829</v>
      </c>
      <c r="AU23" s="130">
        <v>900</v>
      </c>
      <c r="AV23" s="131"/>
      <c r="AW23" s="131">
        <f t="shared" si="12"/>
        <v>900</v>
      </c>
      <c r="AX23" s="29"/>
      <c r="AY23" s="130">
        <v>142010</v>
      </c>
      <c r="AZ23" s="131">
        <v>6955</v>
      </c>
      <c r="BA23" s="131"/>
      <c r="BB23" s="131">
        <v>155952</v>
      </c>
      <c r="BC23" s="110">
        <f>AY23/BB23</f>
        <v>0.91060069765055918</v>
      </c>
      <c r="BD23" s="110"/>
      <c r="BE23" s="144" t="s">
        <v>50</v>
      </c>
      <c r="BF23" s="130">
        <v>200</v>
      </c>
      <c r="BG23" s="130"/>
      <c r="BH23" s="114" t="e">
        <f t="shared" si="13"/>
        <v>#REF!</v>
      </c>
      <c r="BI23" s="114" t="e">
        <f t="shared" si="21"/>
        <v>#REF!</v>
      </c>
      <c r="BJ23" s="114" t="s">
        <v>51</v>
      </c>
      <c r="BK23" s="130" t="e">
        <f>K23/$BF$8</f>
        <v>#REF!</v>
      </c>
      <c r="BL23" s="130" t="e">
        <f>U23/$BF$8</f>
        <v>#REF!</v>
      </c>
      <c r="BM23" s="130" t="e">
        <f>Y23/$BF$8</f>
        <v>#REF!</v>
      </c>
    </row>
    <row r="24" spans="2:65" ht="39" customHeight="1">
      <c r="B24" s="1331"/>
      <c r="C24" s="204" t="s">
        <v>87</v>
      </c>
      <c r="D24" s="171" t="e">
        <f>#REF!</f>
        <v>#REF!</v>
      </c>
      <c r="E24" s="172" t="e">
        <f>#REF!</f>
        <v>#REF!</v>
      </c>
      <c r="F24" s="173"/>
      <c r="G24" s="174" t="e">
        <f>SUM(E24:F24)</f>
        <v>#REF!</v>
      </c>
      <c r="H24" s="242"/>
      <c r="I24" s="175" t="e">
        <f>#REF!</f>
        <v>#REF!</v>
      </c>
      <c r="J24" s="172" t="e">
        <f>#REF!</f>
        <v>#REF!</v>
      </c>
      <c r="K24" s="99" t="e">
        <f>#REF!</f>
        <v>#REF!</v>
      </c>
      <c r="L24" s="172" t="e">
        <f>#REF!</f>
        <v>#REF!</v>
      </c>
      <c r="M24" s="172" t="e">
        <f>#REF!</f>
        <v>#REF!</v>
      </c>
      <c r="N24" s="171" t="e">
        <f>#REF!</f>
        <v>#REF!</v>
      </c>
      <c r="O24" s="171" t="e">
        <f>#REF!</f>
        <v>#REF!</v>
      </c>
      <c r="P24" s="171" t="e">
        <f>#REF!</f>
        <v>#REF!</v>
      </c>
      <c r="Q24" s="176" t="e">
        <f>#REF!</f>
        <v>#REF!</v>
      </c>
      <c r="R24" s="177" t="e">
        <f>#REF!</f>
        <v>#REF!</v>
      </c>
      <c r="S24" s="178" t="e">
        <f>#REF!</f>
        <v>#REF!</v>
      </c>
      <c r="T24" s="97" t="e">
        <f>I24-J24+K24+L24+M24+Q24+R24+S24</f>
        <v>#REF!</v>
      </c>
      <c r="U24" s="174" t="e">
        <f>G24-T24</f>
        <v>#REF!</v>
      </c>
      <c r="V24" s="179" t="e">
        <f t="shared" si="0"/>
        <v>#REF!</v>
      </c>
      <c r="W24" s="174" t="e">
        <f t="shared" si="1"/>
        <v>#REF!</v>
      </c>
      <c r="X24" s="180" t="e">
        <f t="shared" si="2"/>
        <v>#REF!</v>
      </c>
      <c r="Y24" s="181" t="e">
        <f t="shared" si="3"/>
        <v>#REF!</v>
      </c>
      <c r="Z24" s="175" t="e">
        <f t="shared" si="4"/>
        <v>#REF!</v>
      </c>
      <c r="AA24" s="182" t="e">
        <f t="shared" si="5"/>
        <v>#REF!</v>
      </c>
      <c r="AB24" s="182" t="e">
        <f t="shared" si="6"/>
        <v>#REF!</v>
      </c>
      <c r="AC24" s="171" t="e">
        <f t="shared" si="7"/>
        <v>#REF!</v>
      </c>
      <c r="AD24" s="183" t="e">
        <f t="shared" si="8"/>
        <v>#REF!</v>
      </c>
      <c r="AE24" s="175" t="e">
        <f>#REF!</f>
        <v>#REF!</v>
      </c>
      <c r="AF24" s="171" t="e">
        <f>#REF!</f>
        <v>#REF!</v>
      </c>
      <c r="AG24" s="183" t="e">
        <f>#REF!</f>
        <v>#REF!</v>
      </c>
      <c r="AH24" s="174" t="e">
        <f>#REF!</f>
        <v>#REF!</v>
      </c>
      <c r="AI24" s="174" t="e">
        <f>#REF!</f>
        <v>#REF!</v>
      </c>
      <c r="AJ24" s="184" t="e">
        <f t="shared" si="9"/>
        <v>#REF!</v>
      </c>
      <c r="AK24" s="185" t="e">
        <f t="shared" si="10"/>
        <v>#REF!</v>
      </c>
      <c r="AL24" s="185" t="e">
        <f t="shared" si="11"/>
        <v>#REF!</v>
      </c>
      <c r="AN24" s="130">
        <v>48822</v>
      </c>
      <c r="AO24" s="171">
        <v>55322</v>
      </c>
      <c r="AP24" s="131">
        <v>62576</v>
      </c>
      <c r="AQ24" s="131">
        <v>68006</v>
      </c>
      <c r="AR24" s="131">
        <f t="shared" si="18"/>
        <v>166720</v>
      </c>
      <c r="AS24" s="131">
        <f>AR24/3</f>
        <v>55573.333333333336</v>
      </c>
      <c r="AU24" s="130">
        <v>913</v>
      </c>
      <c r="AV24" s="131"/>
      <c r="AW24" s="131">
        <f t="shared" si="12"/>
        <v>913</v>
      </c>
      <c r="AX24" s="29"/>
      <c r="AY24" s="130">
        <v>150485</v>
      </c>
      <c r="AZ24" s="131">
        <v>10317</v>
      </c>
      <c r="BA24" s="131"/>
      <c r="BB24" s="131">
        <v>169286</v>
      </c>
      <c r="BC24" s="110">
        <f>AY24/BB24</f>
        <v>0.88893942795033254</v>
      </c>
      <c r="BD24" s="110"/>
      <c r="BE24" s="205" t="s">
        <v>50</v>
      </c>
      <c r="BF24" s="145">
        <v>200</v>
      </c>
      <c r="BG24" s="206"/>
      <c r="BH24" s="207" t="e">
        <f t="shared" si="13"/>
        <v>#REF!</v>
      </c>
      <c r="BI24" s="207" t="e">
        <f t="shared" si="21"/>
        <v>#REF!</v>
      </c>
      <c r="BJ24" s="207"/>
      <c r="BK24" s="130" t="e">
        <f>K24/$BF$8</f>
        <v>#REF!</v>
      </c>
      <c r="BL24" s="130" t="e">
        <f>U24/$BF$8</f>
        <v>#REF!</v>
      </c>
      <c r="BM24" s="130" t="e">
        <f>Y24/$BF$8</f>
        <v>#REF!</v>
      </c>
    </row>
    <row r="25" spans="2:65" ht="39" customHeight="1" thickBot="1">
      <c r="B25" s="1332"/>
      <c r="C25" s="208" t="s">
        <v>1</v>
      </c>
      <c r="D25" s="146" t="e">
        <f>SUM(D22:D24)</f>
        <v>#REF!</v>
      </c>
      <c r="E25" s="147" t="e">
        <f>SUM(E22:E24)</f>
        <v>#REF!</v>
      </c>
      <c r="F25" s="148" t="e">
        <f>SUM(F22:F24)</f>
        <v>#REF!</v>
      </c>
      <c r="G25" s="149" t="e">
        <f>SUM(G22:G24)</f>
        <v>#REF!</v>
      </c>
      <c r="H25" s="241" t="e">
        <f>(D25+F25)/1000</f>
        <v>#REF!</v>
      </c>
      <c r="I25" s="150" t="e">
        <f>SUM(I22:I24)</f>
        <v>#REF!</v>
      </c>
      <c r="J25" s="147" t="e">
        <f>SUM(J22:J24)</f>
        <v>#REF!</v>
      </c>
      <c r="K25" s="147" t="e">
        <f>SUM(K22:K24)</f>
        <v>#REF!</v>
      </c>
      <c r="L25" s="147" t="e">
        <f>SUM(L22:L24)</f>
        <v>#REF!</v>
      </c>
      <c r="M25" s="147" t="e">
        <f>SUM(M22:M24)</f>
        <v>#REF!</v>
      </c>
      <c r="N25" s="146" t="e">
        <f>SUM(I25:M25)/1000</f>
        <v>#REF!</v>
      </c>
      <c r="O25" s="146" t="e">
        <f t="shared" ref="O25:U25" si="24">SUM(O22:O24)</f>
        <v>#REF!</v>
      </c>
      <c r="P25" s="146" t="e">
        <f t="shared" si="24"/>
        <v>#REF!</v>
      </c>
      <c r="Q25" s="151" t="e">
        <f t="shared" si="24"/>
        <v>#REF!</v>
      </c>
      <c r="R25" s="152" t="e">
        <f t="shared" si="24"/>
        <v>#REF!</v>
      </c>
      <c r="S25" s="153" t="e">
        <f t="shared" si="24"/>
        <v>#REF!</v>
      </c>
      <c r="T25" s="149" t="e">
        <f t="shared" si="24"/>
        <v>#REF!</v>
      </c>
      <c r="U25" s="149" t="e">
        <f t="shared" si="24"/>
        <v>#REF!</v>
      </c>
      <c r="V25" s="154" t="e">
        <f t="shared" si="0"/>
        <v>#REF!</v>
      </c>
      <c r="W25" s="149" t="e">
        <f t="shared" si="1"/>
        <v>#REF!</v>
      </c>
      <c r="X25" s="155" t="e">
        <f t="shared" si="2"/>
        <v>#REF!</v>
      </c>
      <c r="Y25" s="156" t="e">
        <f t="shared" si="3"/>
        <v>#REF!</v>
      </c>
      <c r="Z25" s="150" t="e">
        <f t="shared" si="4"/>
        <v>#REF!</v>
      </c>
      <c r="AA25" s="157" t="e">
        <f t="shared" si="5"/>
        <v>#REF!</v>
      </c>
      <c r="AB25" s="157" t="e">
        <f t="shared" si="6"/>
        <v>#REF!</v>
      </c>
      <c r="AC25" s="146" t="e">
        <f t="shared" si="7"/>
        <v>#REF!</v>
      </c>
      <c r="AD25" s="158" t="e">
        <f t="shared" si="8"/>
        <v>#REF!</v>
      </c>
      <c r="AE25" s="150" t="e">
        <f>SUM(AE22:AE24)</f>
        <v>#REF!</v>
      </c>
      <c r="AF25" s="146" t="e">
        <f>SUM(AF22:AF24)</f>
        <v>#REF!</v>
      </c>
      <c r="AG25" s="158" t="e">
        <f>SUM(AG22:AG24)</f>
        <v>#REF!</v>
      </c>
      <c r="AH25" s="149" t="e">
        <f>SUM(AH22:AH24)</f>
        <v>#REF!</v>
      </c>
      <c r="AI25" s="149" t="e">
        <f>SUM(AI22:AI24)</f>
        <v>#REF!</v>
      </c>
      <c r="AJ25" s="159" t="e">
        <f t="shared" si="9"/>
        <v>#REF!</v>
      </c>
      <c r="AK25" s="160" t="e">
        <f t="shared" si="10"/>
        <v>#REF!</v>
      </c>
      <c r="AL25" s="160" t="e">
        <f t="shared" si="11"/>
        <v>#REF!</v>
      </c>
      <c r="AN25" s="146">
        <f t="shared" ref="AN25:AS25" si="25">SUM(AN22:AN24)</f>
        <v>223801</v>
      </c>
      <c r="AO25" s="146">
        <f t="shared" si="25"/>
        <v>233781</v>
      </c>
      <c r="AP25" s="147">
        <f t="shared" si="25"/>
        <v>241223</v>
      </c>
      <c r="AQ25" s="147">
        <f t="shared" si="25"/>
        <v>249402</v>
      </c>
      <c r="AR25" s="147">
        <f t="shared" si="25"/>
        <v>698805</v>
      </c>
      <c r="AS25" s="147">
        <f t="shared" si="25"/>
        <v>232935.00000000003</v>
      </c>
      <c r="AU25" s="146">
        <f>SUM(AU22:AU24)</f>
        <v>2708</v>
      </c>
      <c r="AV25" s="146">
        <f>SUM(AV22:AV24)</f>
        <v>0</v>
      </c>
      <c r="AW25" s="147">
        <f t="shared" si="12"/>
        <v>2708</v>
      </c>
      <c r="AX25" s="29"/>
      <c r="AY25" s="146"/>
      <c r="AZ25" s="146"/>
      <c r="BA25" s="146"/>
      <c r="BB25" s="146"/>
      <c r="BC25" s="29"/>
      <c r="BD25" s="29"/>
      <c r="BE25" s="161"/>
      <c r="BF25" s="146">
        <f>SUM(BF22:BF24)</f>
        <v>606</v>
      </c>
      <c r="BG25" s="209">
        <f>SUM(BG22:BG24)</f>
        <v>0</v>
      </c>
      <c r="BH25" s="209" t="e">
        <f t="shared" si="13"/>
        <v>#REF!</v>
      </c>
      <c r="BI25" s="209" t="e">
        <f t="shared" si="21"/>
        <v>#REF!</v>
      </c>
      <c r="BJ25" s="209"/>
      <c r="BK25" s="146" t="e">
        <f>SUM(BK22:BK24)</f>
        <v>#REF!</v>
      </c>
      <c r="BL25" s="146" t="e">
        <f>SUM(BL22:BL24)</f>
        <v>#REF!</v>
      </c>
      <c r="BM25" s="146" t="e">
        <f>SUM(BM22:BM24)</f>
        <v>#REF!</v>
      </c>
    </row>
    <row r="26" spans="2:65" ht="39" customHeight="1" thickBot="1">
      <c r="B26" s="1323" t="s">
        <v>162</v>
      </c>
      <c r="C26" s="1324"/>
      <c r="D26" s="61" t="e">
        <f t="shared" ref="D26:M26" si="26">SUM(D11,D16,D21,D25)</f>
        <v>#REF!</v>
      </c>
      <c r="E26" s="28" t="e">
        <f t="shared" si="26"/>
        <v>#REF!</v>
      </c>
      <c r="F26" s="62" t="e">
        <f t="shared" si="26"/>
        <v>#REF!</v>
      </c>
      <c r="G26" s="63" t="e">
        <f t="shared" si="26"/>
        <v>#REF!</v>
      </c>
      <c r="H26" s="63" t="e">
        <f t="shared" si="26"/>
        <v>#REF!</v>
      </c>
      <c r="I26" s="64" t="e">
        <f t="shared" si="26"/>
        <v>#REF!</v>
      </c>
      <c r="J26" s="65" t="e">
        <f t="shared" si="26"/>
        <v>#REF!</v>
      </c>
      <c r="K26" s="65" t="e">
        <f t="shared" si="26"/>
        <v>#REF!</v>
      </c>
      <c r="L26" s="65" t="e">
        <f t="shared" si="26"/>
        <v>#REF!</v>
      </c>
      <c r="M26" s="65" t="e">
        <f t="shared" si="26"/>
        <v>#REF!</v>
      </c>
      <c r="N26" s="61" t="e">
        <f>SUM(I26:M26)/1000</f>
        <v>#REF!</v>
      </c>
      <c r="O26" s="61" t="e">
        <f t="shared" ref="O26:U26" si="27">SUM(O11,O16,O21,O25)</f>
        <v>#REF!</v>
      </c>
      <c r="P26" s="61" t="e">
        <f t="shared" si="27"/>
        <v>#REF!</v>
      </c>
      <c r="Q26" s="66" t="e">
        <f t="shared" si="27"/>
        <v>#REF!</v>
      </c>
      <c r="R26" s="67" t="e">
        <f t="shared" si="27"/>
        <v>#REF!</v>
      </c>
      <c r="S26" s="68" t="e">
        <f t="shared" si="27"/>
        <v>#REF!</v>
      </c>
      <c r="T26" s="63" t="e">
        <f t="shared" si="27"/>
        <v>#REF!</v>
      </c>
      <c r="U26" s="63" t="e">
        <f t="shared" si="27"/>
        <v>#REF!</v>
      </c>
      <c r="V26" s="69" t="e">
        <f>U26/G26</f>
        <v>#REF!</v>
      </c>
      <c r="W26" s="63" t="e">
        <f>MAX((U26*0.4),0)</f>
        <v>#REF!</v>
      </c>
      <c r="X26" s="70" t="e">
        <f>U26-W26</f>
        <v>#REF!</v>
      </c>
      <c r="Y26" s="71" t="e">
        <f>SUM(X26,Q26)</f>
        <v>#REF!</v>
      </c>
      <c r="Z26" s="64" t="e">
        <f>$Y26/5%</f>
        <v>#REF!</v>
      </c>
      <c r="AA26" s="72" t="e">
        <f>$Y26/6.66%</f>
        <v>#REF!</v>
      </c>
      <c r="AB26" s="72" t="e">
        <f>$Y26/10%</f>
        <v>#REF!</v>
      </c>
      <c r="AC26" s="61" t="e">
        <f>$Y26/15%</f>
        <v>#REF!</v>
      </c>
      <c r="AD26" s="73" t="e">
        <f>$Y26/20%</f>
        <v>#REF!</v>
      </c>
      <c r="AE26" s="64" t="e">
        <f>SUM(AE11,AE16,AE21,AE25)</f>
        <v>#REF!</v>
      </c>
      <c r="AF26" s="61" t="e">
        <f>SUM(AF11,AF16,AF21,AF25)</f>
        <v>#REF!</v>
      </c>
      <c r="AG26" s="73" t="e">
        <f>SUM(AG11,AG16,AG21,AG25)</f>
        <v>#REF!</v>
      </c>
      <c r="AH26" s="63" t="e">
        <f>#REF!</f>
        <v>#REF!</v>
      </c>
      <c r="AI26" s="63" t="e">
        <f>#REF!</f>
        <v>#REF!</v>
      </c>
      <c r="AJ26" s="74" t="e">
        <f>SUM(AE26:AI26)</f>
        <v>#REF!</v>
      </c>
      <c r="AK26" s="75" t="e">
        <f>IF((AA26-AJ26)&gt;0,"○","×")</f>
        <v>#REF!</v>
      </c>
      <c r="AL26" s="75" t="e">
        <f>IF((AB26-AJ26)&gt;0,"○","×")</f>
        <v>#REF!</v>
      </c>
      <c r="AN26" s="61">
        <f t="shared" ref="AN26:AQ27" si="28">SUM(AN11,AN16,AN21,AN25)</f>
        <v>1124216</v>
      </c>
      <c r="AO26" s="61">
        <f t="shared" si="28"/>
        <v>1150987</v>
      </c>
      <c r="AP26" s="28">
        <f t="shared" si="28"/>
        <v>1151280</v>
      </c>
      <c r="AQ26" s="28">
        <f t="shared" si="28"/>
        <v>1096030</v>
      </c>
      <c r="AR26" s="28">
        <f>SUM(AO26:AQ26)</f>
        <v>3398297</v>
      </c>
      <c r="AS26" s="28">
        <f>SUM(AS11,AS16,AS21,AS25)</f>
        <v>1142161</v>
      </c>
      <c r="AU26" s="61">
        <f t="shared" ref="AU26:AW27" si="29">SUM(AU11,AU16,AU21,AU25)</f>
        <v>13554</v>
      </c>
      <c r="AV26" s="61">
        <f t="shared" si="29"/>
        <v>0</v>
      </c>
      <c r="AW26" s="28">
        <f t="shared" si="29"/>
        <v>13554</v>
      </c>
      <c r="AX26" s="29"/>
      <c r="AY26" s="61">
        <f>SUM(AY11,AY16,AY21,AY25)</f>
        <v>0</v>
      </c>
      <c r="AZ26" s="61"/>
      <c r="BA26" s="61">
        <f>SUM(BA11,BA16,BA21,BA25)</f>
        <v>0</v>
      </c>
      <c r="BB26" s="61"/>
      <c r="BC26" s="29"/>
      <c r="BD26" s="29"/>
      <c r="BE26" s="6"/>
      <c r="BF26" s="61">
        <f t="shared" ref="BF26:BH27" si="30">SUM(BF11,BF16,BF21,BF25)</f>
        <v>2495</v>
      </c>
      <c r="BG26" s="61">
        <f t="shared" si="30"/>
        <v>0</v>
      </c>
      <c r="BH26" s="76" t="e">
        <f t="shared" si="30"/>
        <v>#REF!</v>
      </c>
      <c r="BI26" s="76"/>
      <c r="BJ26" s="76"/>
      <c r="BK26" s="61" t="e">
        <f t="shared" ref="BK26:BM27" si="31">SUM(BK11,BK16,BK21,BK25)</f>
        <v>#REF!</v>
      </c>
      <c r="BL26" s="61" t="e">
        <f t="shared" si="31"/>
        <v>#REF!</v>
      </c>
      <c r="BM26" s="61" t="e">
        <f t="shared" si="31"/>
        <v>#REF!</v>
      </c>
    </row>
    <row r="27" spans="2:65" ht="39" customHeight="1" thickBot="1">
      <c r="B27" s="1323" t="s">
        <v>163</v>
      </c>
      <c r="C27" s="1324"/>
      <c r="D27" s="61" t="e">
        <f t="shared" ref="D27:Z27" si="32">D8+D12+D13+D17+D20+D22</f>
        <v>#REF!</v>
      </c>
      <c r="E27" s="28" t="e">
        <f t="shared" si="32"/>
        <v>#REF!</v>
      </c>
      <c r="F27" s="62" t="e">
        <f t="shared" si="32"/>
        <v>#REF!</v>
      </c>
      <c r="G27" s="63" t="e">
        <f t="shared" si="32"/>
        <v>#REF!</v>
      </c>
      <c r="H27" s="63">
        <f t="shared" si="32"/>
        <v>0</v>
      </c>
      <c r="I27" s="64" t="e">
        <f t="shared" si="32"/>
        <v>#REF!</v>
      </c>
      <c r="J27" s="65" t="e">
        <f t="shared" si="32"/>
        <v>#REF!</v>
      </c>
      <c r="K27" s="65" t="e">
        <f t="shared" si="32"/>
        <v>#REF!</v>
      </c>
      <c r="L27" s="65" t="e">
        <f t="shared" si="32"/>
        <v>#REF!</v>
      </c>
      <c r="M27" s="65" t="e">
        <f t="shared" si="32"/>
        <v>#REF!</v>
      </c>
      <c r="N27" s="61" t="e">
        <f t="shared" si="32"/>
        <v>#REF!</v>
      </c>
      <c r="O27" s="61" t="e">
        <f t="shared" si="32"/>
        <v>#REF!</v>
      </c>
      <c r="P27" s="61" t="e">
        <f t="shared" si="32"/>
        <v>#REF!</v>
      </c>
      <c r="Q27" s="66" t="e">
        <f t="shared" si="32"/>
        <v>#REF!</v>
      </c>
      <c r="R27" s="67" t="e">
        <f t="shared" si="32"/>
        <v>#REF!</v>
      </c>
      <c r="S27" s="68" t="e">
        <f t="shared" si="32"/>
        <v>#REF!</v>
      </c>
      <c r="T27" s="63" t="e">
        <f t="shared" si="32"/>
        <v>#REF!</v>
      </c>
      <c r="U27" s="63" t="e">
        <f t="shared" si="32"/>
        <v>#REF!</v>
      </c>
      <c r="V27" s="69" t="e">
        <f t="shared" si="32"/>
        <v>#REF!</v>
      </c>
      <c r="W27" s="63" t="e">
        <f t="shared" si="32"/>
        <v>#REF!</v>
      </c>
      <c r="X27" s="70" t="e">
        <f t="shared" si="32"/>
        <v>#REF!</v>
      </c>
      <c r="Y27" s="71" t="e">
        <f t="shared" si="32"/>
        <v>#REF!</v>
      </c>
      <c r="Z27" s="64" t="e">
        <f t="shared" si="32"/>
        <v>#REF!</v>
      </c>
      <c r="AA27" s="72" t="e">
        <f>AA8+AA12+AA13+AA17+AA20+AA22</f>
        <v>#REF!</v>
      </c>
      <c r="AB27" s="72" t="e">
        <f>AB8+AB12+AB13+AB17+AB20+AB22</f>
        <v>#REF!</v>
      </c>
      <c r="AC27" s="61" t="e">
        <f>AC8+AC12+AC13+AC17+AC20+AC22</f>
        <v>#REF!</v>
      </c>
      <c r="AD27" s="73" t="e">
        <f>AD8+AD12+AD13+AD17+AD20+AD22</f>
        <v>#REF!</v>
      </c>
      <c r="AE27" s="64" t="e">
        <f t="shared" ref="AE27:AJ27" si="33">AE26</f>
        <v>#REF!</v>
      </c>
      <c r="AF27" s="61" t="e">
        <f t="shared" si="33"/>
        <v>#REF!</v>
      </c>
      <c r="AG27" s="73" t="e">
        <f t="shared" si="33"/>
        <v>#REF!</v>
      </c>
      <c r="AH27" s="63" t="e">
        <f t="shared" si="33"/>
        <v>#REF!</v>
      </c>
      <c r="AI27" s="63" t="e">
        <f t="shared" si="33"/>
        <v>#REF!</v>
      </c>
      <c r="AJ27" s="74" t="e">
        <f t="shared" si="33"/>
        <v>#REF!</v>
      </c>
      <c r="AK27" s="75" t="e">
        <f>IF((AA27-AJ27)&gt;0,"○","×")</f>
        <v>#REF!</v>
      </c>
      <c r="AL27" s="75" t="e">
        <f>IF((AB27-AJ27)&gt;0,"○","×")</f>
        <v>#REF!</v>
      </c>
      <c r="AN27" s="61">
        <f t="shared" si="28"/>
        <v>1463283</v>
      </c>
      <c r="AO27" s="61">
        <f t="shared" si="28"/>
        <v>1510787</v>
      </c>
      <c r="AP27" s="28">
        <f t="shared" si="28"/>
        <v>1498520</v>
      </c>
      <c r="AQ27" s="28">
        <f t="shared" si="28"/>
        <v>1410608</v>
      </c>
      <c r="AR27" s="28">
        <f>SUM(AO27:AQ27)</f>
        <v>4419915</v>
      </c>
      <c r="AS27" s="28">
        <f>SUM(AS12,AS17,AS22,AS26)</f>
        <v>1490863.3333333333</v>
      </c>
      <c r="AU27" s="61">
        <f t="shared" si="29"/>
        <v>16593</v>
      </c>
      <c r="AV27" s="61">
        <f t="shared" si="29"/>
        <v>0</v>
      </c>
      <c r="AW27" s="28">
        <f t="shared" si="29"/>
        <v>16593</v>
      </c>
      <c r="AX27" s="29"/>
      <c r="AY27" s="61">
        <f>SUM(AY12,AY17,AY22,AY26)</f>
        <v>491934</v>
      </c>
      <c r="AZ27" s="61"/>
      <c r="BA27" s="61">
        <f>SUM(BA12,BA17,BA22,BA26)</f>
        <v>0</v>
      </c>
      <c r="BB27" s="61"/>
      <c r="BC27" s="29"/>
      <c r="BD27" s="29"/>
      <c r="BE27" s="6"/>
      <c r="BF27" s="61">
        <f t="shared" si="30"/>
        <v>3101</v>
      </c>
      <c r="BG27" s="61">
        <f t="shared" si="30"/>
        <v>0</v>
      </c>
      <c r="BH27" s="76" t="e">
        <f t="shared" si="30"/>
        <v>#REF!</v>
      </c>
      <c r="BI27" s="76"/>
      <c r="BJ27" s="76"/>
      <c r="BK27" s="61" t="e">
        <f t="shared" si="31"/>
        <v>#REF!</v>
      </c>
      <c r="BL27" s="61" t="e">
        <f t="shared" si="31"/>
        <v>#REF!</v>
      </c>
      <c r="BM27" s="61" t="e">
        <f t="shared" si="31"/>
        <v>#REF!</v>
      </c>
    </row>
    <row r="28" spans="2:65" ht="27.75" customHeight="1">
      <c r="B28" s="210"/>
      <c r="C28" s="29"/>
      <c r="D28" s="29"/>
      <c r="E28" s="29"/>
      <c r="F28" s="29"/>
      <c r="G28" s="29"/>
      <c r="H28" s="29"/>
      <c r="I28" s="29"/>
      <c r="J28" s="29"/>
      <c r="K28" s="29"/>
      <c r="L28" s="29"/>
      <c r="M28" s="29"/>
      <c r="N28" s="29"/>
      <c r="O28" s="29"/>
      <c r="P28" s="29"/>
      <c r="Q28" s="29"/>
      <c r="T28" s="29"/>
      <c r="U28" s="29"/>
      <c r="V28" s="110"/>
      <c r="W28" s="29"/>
      <c r="X28" s="211"/>
      <c r="Y28" s="211"/>
      <c r="Z28" s="29"/>
      <c r="AA28" s="29"/>
      <c r="AB28" s="29"/>
      <c r="AC28" s="29"/>
      <c r="AD28" s="29"/>
      <c r="AE28" s="29"/>
      <c r="AF28" s="29"/>
      <c r="AG28" s="29"/>
      <c r="AH28" s="29"/>
      <c r="AI28" s="29"/>
      <c r="AJ28" s="29"/>
      <c r="AK28" s="29"/>
      <c r="AL28" s="29"/>
      <c r="AN28" s="29"/>
      <c r="AO28" s="29"/>
      <c r="AP28" s="29"/>
      <c r="AQ28" s="29"/>
      <c r="AR28" s="29"/>
      <c r="AS28" s="29"/>
      <c r="AU28" s="29"/>
      <c r="AV28" s="29"/>
      <c r="AW28" s="29"/>
      <c r="AX28" s="29"/>
      <c r="AY28" s="78"/>
      <c r="AZ28" s="78"/>
      <c r="BA28" s="78"/>
      <c r="BB28" s="29"/>
      <c r="BC28" s="29"/>
      <c r="BD28" s="29"/>
      <c r="BF28" s="29"/>
      <c r="BG28" s="29"/>
      <c r="BH28" s="29"/>
      <c r="BI28" s="29"/>
      <c r="BJ28" s="29"/>
      <c r="BK28" s="29"/>
      <c r="BL28" s="29"/>
      <c r="BM28" s="29"/>
    </row>
    <row r="29" spans="2:65" ht="27.75" customHeight="1">
      <c r="B29" s="212"/>
      <c r="C29" s="29"/>
      <c r="E29" s="29"/>
      <c r="F29" s="29"/>
      <c r="G29" s="29"/>
      <c r="H29" s="29"/>
      <c r="I29" s="29"/>
      <c r="J29" s="29"/>
      <c r="K29" s="29"/>
      <c r="L29" s="29"/>
      <c r="M29" s="29"/>
      <c r="N29" s="29"/>
      <c r="O29" s="29"/>
      <c r="P29" s="29"/>
      <c r="Q29" s="29"/>
      <c r="T29" s="29"/>
      <c r="U29" s="29"/>
      <c r="V29" s="110"/>
      <c r="W29" s="29"/>
      <c r="X29" s="211"/>
      <c r="Y29" s="211"/>
      <c r="Z29" s="29"/>
      <c r="AA29" s="29"/>
      <c r="AB29" s="29"/>
      <c r="AC29" s="29"/>
      <c r="AD29" s="29"/>
      <c r="AE29" s="29"/>
      <c r="AF29" s="29"/>
      <c r="AG29" s="29"/>
      <c r="AH29" s="29"/>
      <c r="AI29" s="29"/>
      <c r="AJ29" s="29"/>
      <c r="AK29" s="29"/>
      <c r="AL29" s="29"/>
      <c r="AN29" s="29"/>
      <c r="AO29" s="29"/>
      <c r="AP29" s="29"/>
      <c r="AQ29" s="29"/>
      <c r="AR29" s="29"/>
      <c r="AS29" s="29"/>
      <c r="AU29" s="29"/>
      <c r="AV29" s="29"/>
      <c r="AW29" s="29"/>
      <c r="AX29" s="29"/>
      <c r="AY29" s="29"/>
      <c r="AZ29" s="29"/>
      <c r="BA29" s="29"/>
      <c r="BB29" s="29"/>
      <c r="BC29" s="29"/>
      <c r="BD29" s="29"/>
      <c r="BE29" s="2" t="s">
        <v>69</v>
      </c>
      <c r="BF29" s="29">
        <v>159334</v>
      </c>
      <c r="BG29" s="29"/>
      <c r="BH29" s="29">
        <v>160034</v>
      </c>
      <c r="BI29" s="29"/>
      <c r="BJ29" s="29"/>
      <c r="BK29" s="29">
        <v>160034</v>
      </c>
      <c r="BL29" s="29"/>
      <c r="BM29" s="29"/>
    </row>
    <row r="30" spans="2:65" ht="27.75" customHeight="1">
      <c r="B30" s="212"/>
      <c r="C30" s="29"/>
      <c r="E30" s="29"/>
      <c r="F30" s="29"/>
      <c r="G30" s="29"/>
      <c r="H30" s="29"/>
      <c r="I30" s="29"/>
      <c r="J30" s="29"/>
      <c r="K30" s="29"/>
      <c r="L30" s="29"/>
      <c r="M30" s="29"/>
      <c r="N30" s="29"/>
      <c r="O30" s="29"/>
      <c r="P30" s="29"/>
      <c r="Q30" s="29"/>
      <c r="T30" s="29"/>
      <c r="U30" s="29"/>
      <c r="V30" s="110"/>
      <c r="W30" s="29"/>
      <c r="X30" s="211"/>
      <c r="Y30" s="211"/>
      <c r="Z30" s="29"/>
      <c r="AA30" s="29"/>
      <c r="AB30" s="29"/>
      <c r="AC30" s="29"/>
      <c r="AD30" s="29"/>
      <c r="AE30" s="29"/>
      <c r="AF30" s="29"/>
      <c r="AG30" s="29"/>
      <c r="AH30" s="29"/>
      <c r="AI30" s="29"/>
      <c r="AJ30" s="29"/>
      <c r="AK30" s="29"/>
      <c r="AL30" s="29"/>
      <c r="AN30" s="29"/>
      <c r="AO30" s="29"/>
      <c r="AP30" s="29"/>
      <c r="AQ30" s="29"/>
      <c r="AR30" s="29"/>
      <c r="AS30" s="29"/>
      <c r="AU30" s="29"/>
      <c r="AV30" s="29"/>
      <c r="AW30" s="29"/>
      <c r="AX30" s="29"/>
      <c r="AY30" s="29"/>
      <c r="AZ30" s="29"/>
      <c r="BA30" s="29"/>
      <c r="BB30" s="29"/>
      <c r="BC30" s="29"/>
      <c r="BD30" s="29"/>
      <c r="BE30" s="2" t="s">
        <v>78</v>
      </c>
      <c r="BF30" s="29">
        <f>BF33</f>
        <v>54265</v>
      </c>
      <c r="BG30" s="29"/>
      <c r="BH30" s="29"/>
      <c r="BI30" s="29"/>
      <c r="BJ30" s="29"/>
      <c r="BK30" s="29"/>
      <c r="BL30" s="29"/>
      <c r="BM30" s="29"/>
    </row>
    <row r="31" spans="2:65" ht="27.75" customHeight="1" thickBot="1">
      <c r="B31" s="212"/>
      <c r="C31" s="29"/>
      <c r="E31" s="29"/>
      <c r="F31" s="29"/>
      <c r="G31" s="29"/>
      <c r="H31" s="29"/>
      <c r="I31" s="29"/>
      <c r="J31" s="29"/>
      <c r="K31" s="29"/>
      <c r="L31" s="29"/>
      <c r="M31" s="29"/>
      <c r="N31" s="29"/>
      <c r="O31" s="29"/>
      <c r="P31" s="29"/>
      <c r="Q31" s="29"/>
      <c r="T31" s="29"/>
      <c r="U31" s="29"/>
      <c r="V31" s="110"/>
      <c r="W31" s="29"/>
      <c r="X31" s="211"/>
      <c r="Y31" s="211"/>
      <c r="Z31" s="29"/>
      <c r="AA31" s="29"/>
      <c r="AB31" s="29"/>
      <c r="AC31" s="29"/>
      <c r="AD31" s="29"/>
      <c r="AE31" s="29"/>
      <c r="AF31" s="29"/>
      <c r="AG31" s="29"/>
      <c r="AH31" s="29"/>
      <c r="AI31" s="29"/>
      <c r="AJ31" s="29"/>
      <c r="AK31" s="29"/>
      <c r="AL31" s="29"/>
      <c r="AN31" s="29"/>
      <c r="AO31" s="29"/>
      <c r="AP31" s="29"/>
      <c r="AQ31" s="29"/>
      <c r="AR31" s="29"/>
      <c r="AS31" s="29"/>
      <c r="AU31" s="29"/>
      <c r="AV31" s="29"/>
      <c r="AW31" s="29"/>
      <c r="AX31" s="29"/>
      <c r="AY31" s="29"/>
      <c r="AZ31" s="29"/>
      <c r="BA31" s="29"/>
      <c r="BB31" s="29"/>
      <c r="BC31" s="29"/>
      <c r="BD31" s="29"/>
      <c r="BE31" s="2" t="s">
        <v>79</v>
      </c>
      <c r="BF31" s="1">
        <v>55242</v>
      </c>
      <c r="BG31" s="29"/>
      <c r="BH31" s="29"/>
      <c r="BI31" s="29"/>
      <c r="BJ31" s="29"/>
      <c r="BK31" s="29"/>
      <c r="BL31" s="29"/>
      <c r="BM31" s="29"/>
    </row>
    <row r="32" spans="2:65" ht="27.75" customHeight="1">
      <c r="B32" s="212"/>
      <c r="C32" s="29"/>
      <c r="E32" s="29"/>
      <c r="F32" s="29"/>
      <c r="G32" s="29"/>
      <c r="H32" s="29"/>
      <c r="I32" s="29"/>
      <c r="J32" s="29"/>
      <c r="K32" s="29"/>
      <c r="L32" s="29"/>
      <c r="M32" s="29"/>
      <c r="N32" s="29"/>
      <c r="O32" s="29"/>
      <c r="P32" s="29"/>
      <c r="Q32" s="29"/>
      <c r="R32" s="213" t="s">
        <v>70</v>
      </c>
      <c r="S32" s="214" t="s">
        <v>71</v>
      </c>
      <c r="T32" s="29"/>
      <c r="U32" s="29"/>
      <c r="V32" s="110"/>
      <c r="W32" s="29"/>
      <c r="X32" s="211"/>
      <c r="Y32" s="211"/>
      <c r="Z32" s="29"/>
      <c r="AA32" s="29"/>
      <c r="AB32" s="29"/>
      <c r="AC32" s="29"/>
      <c r="AD32" s="29"/>
      <c r="AE32" s="29"/>
      <c r="AF32" s="29"/>
      <c r="AG32" s="29"/>
      <c r="AH32" s="29"/>
      <c r="AI32" s="29"/>
      <c r="AJ32" s="29"/>
      <c r="AK32" s="29"/>
      <c r="AL32" s="29"/>
      <c r="AN32" s="29"/>
      <c r="AO32" s="29"/>
      <c r="AP32" s="29"/>
      <c r="AQ32" s="29"/>
      <c r="AR32" s="29"/>
      <c r="AS32" s="29"/>
      <c r="AU32" s="29"/>
      <c r="AV32" s="29"/>
      <c r="AW32" s="29"/>
      <c r="AX32" s="29"/>
      <c r="AY32" s="29"/>
      <c r="AZ32" s="29"/>
      <c r="BA32" s="29"/>
      <c r="BB32" s="29"/>
      <c r="BC32" s="29"/>
      <c r="BD32" s="29"/>
      <c r="BE32" s="2" t="s">
        <v>80</v>
      </c>
      <c r="BF32" s="1">
        <v>-977</v>
      </c>
      <c r="BG32" s="29"/>
      <c r="BH32" s="29"/>
      <c r="BI32" s="29"/>
      <c r="BJ32" s="29"/>
      <c r="BK32" s="29"/>
      <c r="BL32" s="29"/>
      <c r="BM32" s="29"/>
    </row>
    <row r="33" spans="1:65" ht="27.75" customHeight="1" thickBot="1">
      <c r="B33" s="212"/>
      <c r="C33" s="29"/>
      <c r="E33" s="29"/>
      <c r="F33" s="211"/>
      <c r="G33" s="29"/>
      <c r="H33" s="29"/>
      <c r="I33" s="29"/>
      <c r="J33" s="29"/>
      <c r="K33" s="29"/>
      <c r="L33" s="29"/>
      <c r="M33" s="29"/>
      <c r="N33" s="29"/>
      <c r="O33" s="29"/>
      <c r="P33" s="29"/>
      <c r="Q33" s="29"/>
      <c r="R33" s="215" t="e">
        <f>R26+S26</f>
        <v>#REF!</v>
      </c>
      <c r="S33" s="216" t="e">
        <f>R33/G26</f>
        <v>#REF!</v>
      </c>
      <c r="T33" s="29"/>
      <c r="U33" s="29"/>
      <c r="V33" s="110"/>
      <c r="W33" s="29"/>
      <c r="X33" s="211"/>
      <c r="Y33" s="211"/>
      <c r="Z33" s="29"/>
      <c r="AA33" s="29"/>
      <c r="AB33" s="29"/>
      <c r="AC33" s="29"/>
      <c r="AD33" s="29"/>
      <c r="AE33" s="29"/>
      <c r="AF33" s="29"/>
      <c r="AG33" s="29"/>
      <c r="AH33" s="29"/>
      <c r="AI33" s="29"/>
      <c r="AJ33" s="29"/>
      <c r="AK33" s="29"/>
      <c r="AL33" s="29"/>
      <c r="AN33" s="29"/>
      <c r="AO33" s="29"/>
      <c r="AP33" s="29"/>
      <c r="AQ33" s="29"/>
      <c r="AR33" s="29"/>
      <c r="AS33" s="29"/>
      <c r="AU33" s="29"/>
      <c r="AV33" s="29"/>
      <c r="AW33" s="29"/>
      <c r="AX33" s="29"/>
      <c r="AY33" s="29"/>
      <c r="AZ33" s="29"/>
      <c r="BA33" s="29"/>
      <c r="BB33" s="29"/>
      <c r="BC33" s="29"/>
      <c r="BD33" s="29"/>
      <c r="BF33" s="1">
        <f>SUM(BF31:BF32)</f>
        <v>54265</v>
      </c>
      <c r="BG33" s="29"/>
      <c r="BH33" s="29"/>
      <c r="BI33" s="29"/>
      <c r="BJ33" s="29"/>
      <c r="BK33" s="29"/>
      <c r="BL33" s="29"/>
      <c r="BM33" s="29"/>
    </row>
    <row r="34" spans="1:65" ht="27.75" customHeight="1">
      <c r="B34" s="212"/>
      <c r="C34" s="29"/>
      <c r="E34" s="29"/>
      <c r="F34" s="211"/>
      <c r="G34" s="29"/>
      <c r="H34" s="29"/>
      <c r="I34" s="29"/>
      <c r="J34" s="29"/>
      <c r="K34" s="29"/>
      <c r="L34" s="29"/>
      <c r="M34" s="29"/>
      <c r="N34" s="29"/>
      <c r="O34" s="29"/>
      <c r="P34" s="29"/>
      <c r="Q34" s="29"/>
      <c r="T34" s="29"/>
      <c r="U34" s="29"/>
      <c r="V34" s="110"/>
      <c r="W34" s="29"/>
      <c r="X34" s="211"/>
      <c r="Y34" s="211"/>
      <c r="Z34" s="29"/>
      <c r="AA34" s="29"/>
      <c r="AB34" s="29"/>
      <c r="AC34" s="29"/>
      <c r="AD34" s="29"/>
      <c r="AE34" s="29"/>
      <c r="AF34" s="29"/>
      <c r="AG34" s="29"/>
      <c r="AH34" s="29"/>
      <c r="AI34" s="29"/>
      <c r="AJ34" s="29"/>
      <c r="AK34" s="29"/>
      <c r="AL34" s="29"/>
      <c r="AN34" s="29"/>
      <c r="AO34" s="29"/>
      <c r="AP34" s="29"/>
      <c r="AQ34" s="29"/>
      <c r="AR34" s="29"/>
      <c r="AS34" s="29"/>
      <c r="AU34" s="29"/>
      <c r="AV34" s="29"/>
      <c r="AW34" s="29"/>
      <c r="AX34" s="29"/>
      <c r="AY34" s="29"/>
      <c r="AZ34" s="29"/>
      <c r="BA34" s="29"/>
      <c r="BB34" s="29"/>
      <c r="BC34" s="29"/>
      <c r="BD34" s="29"/>
      <c r="BG34" s="29"/>
      <c r="BH34" s="29"/>
      <c r="BI34" s="29"/>
      <c r="BJ34" s="29"/>
      <c r="BK34" s="29"/>
      <c r="BL34" s="29"/>
      <c r="BM34" s="29"/>
    </row>
    <row r="35" spans="1:65" ht="27.75" customHeight="1">
      <c r="B35" s="212"/>
      <c r="C35" s="29"/>
      <c r="E35" s="29"/>
      <c r="F35" s="29"/>
      <c r="G35" s="29"/>
      <c r="H35" s="29"/>
      <c r="I35" s="29"/>
      <c r="J35" s="29"/>
      <c r="K35" s="29"/>
      <c r="L35" s="29"/>
      <c r="M35" s="29"/>
      <c r="N35" s="29"/>
      <c r="O35" s="29"/>
      <c r="P35" s="29"/>
      <c r="Q35" s="29"/>
      <c r="T35" s="29"/>
      <c r="U35" s="29"/>
      <c r="V35" s="110"/>
      <c r="W35" s="29"/>
      <c r="X35" s="211"/>
      <c r="Y35" s="211"/>
      <c r="Z35" s="29"/>
      <c r="AA35" s="29"/>
      <c r="AB35" s="29"/>
      <c r="AC35" s="29"/>
      <c r="AD35" s="29"/>
      <c r="AE35" s="29"/>
      <c r="AF35" s="29"/>
      <c r="AG35" s="29"/>
      <c r="AH35" s="29"/>
      <c r="AI35" s="29"/>
      <c r="AJ35" s="29"/>
      <c r="AK35" s="29"/>
      <c r="AL35" s="29"/>
      <c r="AN35" s="29"/>
      <c r="AO35" s="29"/>
      <c r="AP35" s="29"/>
      <c r="AQ35" s="29"/>
      <c r="AR35" s="29"/>
      <c r="AS35" s="29"/>
      <c r="AU35" s="29"/>
      <c r="AV35" s="29"/>
      <c r="AW35" s="29"/>
      <c r="AX35" s="29"/>
      <c r="AY35" s="29"/>
      <c r="AZ35" s="29"/>
      <c r="BA35" s="29"/>
      <c r="BB35" s="29"/>
      <c r="BC35" s="29"/>
      <c r="BD35" s="29"/>
      <c r="BF35" s="29"/>
      <c r="BG35" s="29"/>
      <c r="BH35" s="29"/>
      <c r="BI35" s="29"/>
      <c r="BJ35" s="29"/>
      <c r="BK35" s="29"/>
      <c r="BL35" s="29"/>
      <c r="BM35" s="29"/>
    </row>
    <row r="36" spans="1:65" ht="27.75" customHeight="1">
      <c r="B36" s="212"/>
      <c r="C36" s="29"/>
      <c r="E36" s="29"/>
      <c r="F36" s="29"/>
      <c r="G36" s="29"/>
      <c r="H36" s="29"/>
      <c r="I36" s="29"/>
      <c r="J36" s="29"/>
      <c r="K36" s="29"/>
      <c r="L36" s="29"/>
      <c r="M36" s="29"/>
      <c r="N36" s="29"/>
      <c r="O36" s="29"/>
      <c r="P36" s="29"/>
      <c r="Q36" s="29"/>
      <c r="T36" s="29"/>
      <c r="U36" s="29"/>
      <c r="V36" s="110"/>
      <c r="W36" s="29"/>
      <c r="X36" s="211"/>
      <c r="Y36" s="211"/>
      <c r="Z36" s="29"/>
      <c r="AA36" s="29"/>
      <c r="AB36" s="29"/>
      <c r="AC36" s="29"/>
      <c r="AD36" s="29"/>
      <c r="AE36" s="29"/>
      <c r="AF36" s="29"/>
      <c r="AG36" s="29"/>
      <c r="AH36" s="29"/>
      <c r="AI36" s="29"/>
      <c r="AJ36" s="29"/>
      <c r="AK36" s="29"/>
      <c r="AL36" s="29"/>
      <c r="AN36" s="29"/>
      <c r="AO36" s="29"/>
      <c r="AP36" s="29"/>
      <c r="AQ36" s="29"/>
      <c r="AR36" s="29"/>
      <c r="AS36" s="29"/>
      <c r="AU36" s="29"/>
      <c r="AV36" s="29"/>
      <c r="AW36" s="29"/>
      <c r="AX36" s="29"/>
      <c r="AY36" s="29"/>
      <c r="AZ36" s="29"/>
      <c r="BA36" s="29"/>
      <c r="BB36" s="29"/>
      <c r="BC36" s="29"/>
      <c r="BD36" s="29"/>
      <c r="BF36" s="29"/>
      <c r="BG36" s="29"/>
      <c r="BH36" s="29"/>
      <c r="BI36" s="29"/>
      <c r="BJ36" s="29"/>
      <c r="BK36" s="29"/>
      <c r="BL36" s="29"/>
      <c r="BM36" s="29"/>
    </row>
    <row r="37" spans="1:65" ht="27.75" customHeight="1">
      <c r="B37" s="212"/>
      <c r="C37" s="29"/>
      <c r="E37" s="29"/>
      <c r="F37" s="29"/>
      <c r="G37" s="29"/>
      <c r="H37" s="29"/>
      <c r="I37" s="29"/>
      <c r="J37" s="29"/>
      <c r="K37" s="29"/>
      <c r="L37" s="29"/>
      <c r="M37" s="29"/>
      <c r="N37" s="29"/>
      <c r="O37" s="29"/>
      <c r="P37" s="29"/>
      <c r="Q37" s="29"/>
      <c r="T37" s="29"/>
      <c r="U37" s="29"/>
      <c r="V37" s="110"/>
      <c r="W37" s="29"/>
      <c r="X37" s="211"/>
      <c r="Y37" s="211"/>
      <c r="Z37" s="29"/>
      <c r="AA37" s="29"/>
      <c r="AB37" s="29"/>
      <c r="AC37" s="29"/>
      <c r="AD37" s="29"/>
      <c r="AE37" s="29"/>
      <c r="AF37" s="29"/>
      <c r="AG37" s="29"/>
      <c r="AH37" s="29"/>
      <c r="AI37" s="29"/>
      <c r="AJ37" s="29"/>
      <c r="AK37" s="29"/>
      <c r="AL37" s="29"/>
      <c r="AN37" s="29"/>
      <c r="AO37" s="29"/>
      <c r="AP37" s="29"/>
      <c r="AQ37" s="29"/>
      <c r="AR37" s="29"/>
      <c r="AS37" s="29"/>
      <c r="AU37" s="29"/>
      <c r="AV37" s="29"/>
      <c r="AW37" s="29"/>
      <c r="AX37" s="29"/>
      <c r="AY37" s="29"/>
      <c r="AZ37" s="29"/>
      <c r="BA37" s="29"/>
      <c r="BB37" s="29"/>
      <c r="BC37" s="29"/>
      <c r="BD37" s="29"/>
      <c r="BF37" s="29"/>
      <c r="BG37" s="29"/>
      <c r="BH37" s="29"/>
      <c r="BI37" s="29"/>
      <c r="BJ37" s="29"/>
      <c r="BK37" s="29"/>
      <c r="BL37" s="29"/>
      <c r="BM37" s="29"/>
    </row>
    <row r="38" spans="1:65" ht="27.75" customHeight="1">
      <c r="B38" s="212"/>
      <c r="C38" s="29"/>
      <c r="E38" s="29"/>
      <c r="F38" s="29"/>
      <c r="G38" s="29"/>
      <c r="H38" s="29"/>
      <c r="I38" s="29"/>
      <c r="J38" s="29"/>
      <c r="K38" s="29"/>
      <c r="L38" s="29"/>
      <c r="M38" s="29"/>
      <c r="N38" s="29"/>
      <c r="O38" s="29"/>
      <c r="P38" s="29"/>
      <c r="Q38" s="29"/>
      <c r="T38" s="29"/>
      <c r="U38" s="29"/>
      <c r="V38" s="110"/>
      <c r="W38" s="29"/>
      <c r="X38" s="211"/>
      <c r="Y38" s="211"/>
      <c r="Z38" s="29"/>
      <c r="AA38" s="29"/>
      <c r="AB38" s="29"/>
      <c r="AC38" s="29"/>
      <c r="AD38" s="29"/>
      <c r="AE38" s="29"/>
      <c r="AF38" s="29"/>
      <c r="AG38" s="29"/>
      <c r="AH38" s="29"/>
      <c r="AI38" s="29"/>
      <c r="AJ38" s="29"/>
      <c r="AK38" s="29"/>
      <c r="AL38" s="29"/>
      <c r="AN38" s="29"/>
      <c r="AO38" s="29"/>
      <c r="AP38" s="29"/>
      <c r="AQ38" s="29"/>
      <c r="AR38" s="29"/>
      <c r="AS38" s="29"/>
      <c r="AU38" s="29"/>
      <c r="AV38" s="29"/>
      <c r="AW38" s="29"/>
      <c r="AX38" s="29"/>
      <c r="AY38" s="29"/>
      <c r="AZ38" s="29"/>
      <c r="BA38" s="29"/>
      <c r="BB38" s="29"/>
      <c r="BC38" s="29"/>
      <c r="BD38" s="29"/>
      <c r="BF38" s="29"/>
      <c r="BG38" s="29"/>
      <c r="BH38" s="29"/>
      <c r="BI38" s="29"/>
      <c r="BJ38" s="29"/>
      <c r="BK38" s="29"/>
      <c r="BL38" s="29"/>
      <c r="BM38" s="29"/>
    </row>
    <row r="39" spans="1:65" ht="27.75" customHeight="1">
      <c r="B39" s="212"/>
      <c r="C39" s="29"/>
      <c r="E39" s="29"/>
      <c r="F39" s="29"/>
      <c r="G39" s="29"/>
      <c r="H39" s="29"/>
      <c r="I39" s="29"/>
      <c r="J39" s="29"/>
      <c r="K39" s="29"/>
      <c r="L39" s="29"/>
      <c r="M39" s="29"/>
      <c r="N39" s="29"/>
      <c r="O39" s="29"/>
      <c r="P39" s="29"/>
      <c r="Q39" s="29"/>
      <c r="T39" s="29"/>
      <c r="U39" s="29"/>
      <c r="V39" s="110"/>
      <c r="W39" s="29"/>
      <c r="X39" s="211"/>
      <c r="Y39" s="211"/>
      <c r="Z39" s="29"/>
      <c r="AA39" s="29"/>
      <c r="AB39" s="29"/>
      <c r="AC39" s="29"/>
      <c r="AD39" s="29"/>
      <c r="AE39" s="29"/>
      <c r="AF39" s="29"/>
      <c r="AG39" s="29"/>
      <c r="AH39" s="29"/>
      <c r="AI39" s="29"/>
      <c r="AJ39" s="29"/>
      <c r="AK39" s="29"/>
      <c r="AL39" s="29"/>
      <c r="AN39" s="29"/>
      <c r="AO39" s="29"/>
      <c r="AP39" s="29"/>
      <c r="AQ39" s="29"/>
      <c r="AR39" s="29"/>
      <c r="AS39" s="29"/>
      <c r="AU39" s="29"/>
      <c r="AV39" s="29"/>
      <c r="AW39" s="29"/>
      <c r="AX39" s="29"/>
      <c r="AY39" s="29"/>
      <c r="AZ39" s="29"/>
      <c r="BA39" s="29"/>
      <c r="BB39" s="29"/>
      <c r="BC39" s="29"/>
      <c r="BD39" s="29"/>
      <c r="BF39" s="29"/>
      <c r="BG39" s="29"/>
      <c r="BH39" s="29"/>
      <c r="BI39" s="29"/>
      <c r="BJ39" s="29"/>
      <c r="BK39" s="29"/>
      <c r="BL39" s="29"/>
      <c r="BM39" s="29"/>
    </row>
    <row r="40" spans="1:65" ht="27.75" customHeight="1">
      <c r="A40" s="1" t="s">
        <v>88</v>
      </c>
      <c r="B40" s="212"/>
      <c r="C40" s="29"/>
      <c r="E40" s="29"/>
      <c r="F40" s="29"/>
      <c r="G40" s="29"/>
      <c r="H40" s="29"/>
      <c r="I40" s="29"/>
      <c r="J40" s="29"/>
      <c r="K40" s="29"/>
      <c r="L40" s="29"/>
      <c r="M40" s="29"/>
      <c r="N40" s="29"/>
      <c r="O40" s="29"/>
      <c r="P40" s="29"/>
      <c r="Q40" s="29"/>
      <c r="T40" s="29"/>
      <c r="U40" s="29"/>
      <c r="V40" s="110"/>
      <c r="W40" s="29"/>
      <c r="X40" s="211"/>
      <c r="Y40" s="211"/>
      <c r="Z40" s="29"/>
      <c r="AA40" s="29"/>
      <c r="AB40" s="29"/>
      <c r="AC40" s="29"/>
      <c r="AD40" s="29"/>
      <c r="AE40" s="29"/>
      <c r="AF40" s="29"/>
      <c r="AG40" s="29"/>
      <c r="AH40" s="29"/>
      <c r="AI40" s="29"/>
      <c r="AJ40" s="29"/>
      <c r="AK40" s="29"/>
      <c r="AL40" s="29"/>
      <c r="AN40" s="29"/>
      <c r="AO40" s="29"/>
      <c r="AP40" s="29"/>
      <c r="AQ40" s="29"/>
      <c r="AR40" s="29"/>
      <c r="AS40" s="29"/>
      <c r="AU40" s="29"/>
      <c r="AV40" s="29"/>
      <c r="AW40" s="29"/>
      <c r="AX40" s="29"/>
      <c r="AY40" s="29"/>
      <c r="AZ40" s="29"/>
      <c r="BA40" s="29"/>
      <c r="BB40" s="29"/>
      <c r="BC40" s="29"/>
      <c r="BD40" s="29"/>
      <c r="BF40" s="29"/>
      <c r="BG40" s="29"/>
      <c r="BH40" s="29"/>
      <c r="BI40" s="29"/>
      <c r="BJ40" s="29"/>
      <c r="BK40" s="29"/>
      <c r="BL40" s="29"/>
      <c r="BM40" s="29"/>
    </row>
    <row r="41" spans="1:65" ht="27.75" customHeight="1">
      <c r="B41" s="212"/>
      <c r="C41" s="29"/>
      <c r="E41" s="29"/>
      <c r="F41" s="29"/>
      <c r="G41" s="29"/>
      <c r="H41" s="29"/>
      <c r="I41" s="29"/>
      <c r="J41" s="29"/>
      <c r="K41" s="29"/>
      <c r="L41" s="29"/>
      <c r="M41" s="29"/>
      <c r="N41" s="29"/>
      <c r="O41" s="29"/>
      <c r="P41" s="29"/>
      <c r="Q41" s="29"/>
      <c r="T41" s="29"/>
      <c r="U41" s="29"/>
      <c r="V41" s="110"/>
      <c r="W41" s="29"/>
      <c r="X41" s="211"/>
      <c r="Y41" s="211"/>
      <c r="Z41" s="29"/>
      <c r="AA41" s="29"/>
      <c r="AB41" s="29"/>
      <c r="AC41" s="29"/>
      <c r="AD41" s="29"/>
      <c r="AE41" s="29"/>
      <c r="AF41" s="29"/>
      <c r="AG41" s="29"/>
      <c r="AH41" s="29"/>
      <c r="AI41" s="29"/>
      <c r="AJ41" s="29"/>
      <c r="AK41" s="29"/>
      <c r="AL41" s="29"/>
      <c r="AN41" s="29"/>
      <c r="AO41" s="29"/>
      <c r="AP41" s="29"/>
      <c r="AQ41" s="29"/>
      <c r="AR41" s="29"/>
      <c r="AS41" s="29"/>
      <c r="AU41" s="29"/>
      <c r="AV41" s="29"/>
      <c r="AW41" s="29"/>
      <c r="AX41" s="29"/>
      <c r="AY41" s="29"/>
      <c r="AZ41" s="29"/>
      <c r="BA41" s="29"/>
      <c r="BB41" s="29"/>
      <c r="BC41" s="29"/>
      <c r="BD41" s="29"/>
      <c r="BF41" s="29"/>
      <c r="BG41" s="29"/>
      <c r="BH41" s="29"/>
      <c r="BI41" s="29"/>
      <c r="BJ41" s="29"/>
      <c r="BK41" s="29"/>
      <c r="BL41" s="29"/>
      <c r="BM41" s="29"/>
    </row>
    <row r="42" spans="1:65" ht="27.75" customHeight="1">
      <c r="B42" s="212"/>
      <c r="C42" s="29"/>
      <c r="E42" s="29"/>
      <c r="F42" s="29"/>
      <c r="G42" s="29"/>
      <c r="H42" s="29"/>
      <c r="I42" s="29"/>
      <c r="J42" s="29"/>
      <c r="K42" s="29"/>
      <c r="L42" s="29"/>
      <c r="M42" s="29"/>
      <c r="N42" s="29"/>
      <c r="O42" s="29"/>
      <c r="P42" s="29"/>
      <c r="Q42" s="29"/>
      <c r="T42" s="29"/>
      <c r="U42" s="29"/>
      <c r="V42" s="110"/>
      <c r="W42" s="29"/>
      <c r="X42" s="211"/>
      <c r="Y42" s="211"/>
      <c r="Z42" s="29"/>
      <c r="AA42" s="29"/>
      <c r="AB42" s="29"/>
      <c r="AC42" s="29"/>
      <c r="AD42" s="29"/>
      <c r="AE42" s="29"/>
      <c r="AF42" s="29"/>
      <c r="AG42" s="29"/>
      <c r="AH42" s="29"/>
      <c r="AI42" s="29"/>
      <c r="AJ42" s="29"/>
      <c r="AK42" s="29"/>
      <c r="AL42" s="29"/>
      <c r="AN42" s="29"/>
      <c r="AO42" s="29"/>
      <c r="AP42" s="29"/>
      <c r="AQ42" s="29"/>
      <c r="AR42" s="29"/>
      <c r="AS42" s="29"/>
      <c r="AU42" s="29"/>
      <c r="AV42" s="29"/>
      <c r="AW42" s="29"/>
      <c r="AX42" s="29"/>
      <c r="AY42" s="29"/>
      <c r="AZ42" s="29"/>
      <c r="BA42" s="29"/>
      <c r="BB42" s="29"/>
      <c r="BC42" s="29"/>
      <c r="BD42" s="29"/>
      <c r="BF42" s="29"/>
      <c r="BG42" s="29"/>
      <c r="BH42" s="29"/>
      <c r="BI42" s="29"/>
      <c r="BJ42" s="29"/>
      <c r="BK42" s="29"/>
      <c r="BL42" s="29"/>
      <c r="BM42" s="29"/>
    </row>
    <row r="43" spans="1:65" ht="27.75" customHeight="1">
      <c r="B43" s="212"/>
      <c r="C43" s="29"/>
      <c r="E43" s="29"/>
      <c r="F43" s="29"/>
      <c r="G43" s="29"/>
      <c r="H43" s="29"/>
      <c r="I43" s="29"/>
      <c r="J43" s="29"/>
      <c r="K43" s="29"/>
      <c r="L43" s="29"/>
      <c r="M43" s="29"/>
      <c r="N43" s="29"/>
      <c r="O43" s="29"/>
      <c r="P43" s="29"/>
      <c r="Q43" s="29"/>
      <c r="T43" s="29"/>
      <c r="U43" s="29"/>
      <c r="V43" s="110"/>
      <c r="W43" s="29"/>
      <c r="X43" s="211"/>
      <c r="Y43" s="211"/>
      <c r="Z43" s="29"/>
      <c r="AA43" s="29"/>
      <c r="AB43" s="29"/>
      <c r="AC43" s="29"/>
      <c r="AD43" s="29"/>
      <c r="AE43" s="29"/>
      <c r="AF43" s="29"/>
      <c r="AG43" s="29"/>
      <c r="AH43" s="29"/>
      <c r="AI43" s="29"/>
      <c r="AJ43" s="29"/>
      <c r="AK43" s="29"/>
      <c r="AL43" s="29"/>
      <c r="AN43" s="29"/>
      <c r="AO43" s="29"/>
      <c r="AP43" s="29"/>
      <c r="AQ43" s="29"/>
      <c r="AR43" s="29"/>
      <c r="AS43" s="29"/>
      <c r="AU43" s="29"/>
      <c r="AV43" s="29"/>
      <c r="AW43" s="29"/>
      <c r="AX43" s="29"/>
      <c r="AY43" s="29"/>
      <c r="AZ43" s="29"/>
      <c r="BA43" s="29"/>
      <c r="BB43" s="29"/>
      <c r="BC43" s="29"/>
      <c r="BD43" s="29"/>
      <c r="BF43" s="29"/>
      <c r="BG43" s="29"/>
      <c r="BH43" s="29"/>
      <c r="BI43" s="29"/>
      <c r="BJ43" s="29"/>
      <c r="BK43" s="29"/>
      <c r="BL43" s="29"/>
      <c r="BM43" s="29"/>
    </row>
    <row r="44" spans="1:65" ht="27.75" customHeight="1">
      <c r="B44" s="212"/>
      <c r="C44" s="29"/>
      <c r="E44" s="29"/>
      <c r="F44" s="29"/>
      <c r="G44" s="29"/>
      <c r="H44" s="29"/>
      <c r="I44" s="29"/>
      <c r="J44" s="29"/>
      <c r="K44" s="29"/>
      <c r="L44" s="29"/>
      <c r="M44" s="29"/>
      <c r="N44" s="29"/>
      <c r="O44" s="29"/>
      <c r="P44" s="29"/>
      <c r="Q44" s="29"/>
      <c r="T44" s="29"/>
      <c r="U44" s="29"/>
      <c r="V44" s="110"/>
      <c r="W44" s="29"/>
      <c r="X44" s="211"/>
      <c r="Y44" s="211"/>
      <c r="Z44" s="29"/>
      <c r="AA44" s="29"/>
      <c r="AB44" s="29"/>
      <c r="AC44" s="29"/>
      <c r="AD44" s="29"/>
      <c r="AE44" s="29"/>
      <c r="AF44" s="29"/>
      <c r="AG44" s="29"/>
      <c r="AH44" s="29"/>
      <c r="AI44" s="29"/>
      <c r="AJ44" s="29"/>
      <c r="AK44" s="29"/>
      <c r="AL44" s="29"/>
      <c r="AN44" s="29"/>
      <c r="AO44" s="29"/>
      <c r="AP44" s="29"/>
      <c r="AQ44" s="29"/>
      <c r="AR44" s="29"/>
      <c r="AS44" s="29"/>
      <c r="AU44" s="29"/>
      <c r="AV44" s="29"/>
      <c r="AW44" s="29"/>
      <c r="AX44" s="29"/>
      <c r="AY44" s="29"/>
      <c r="AZ44" s="29"/>
      <c r="BA44" s="29"/>
      <c r="BB44" s="29"/>
      <c r="BC44" s="29"/>
      <c r="BD44" s="29"/>
      <c r="BF44" s="29"/>
      <c r="BG44" s="29"/>
      <c r="BH44" s="29"/>
      <c r="BI44" s="29"/>
      <c r="BJ44" s="29"/>
      <c r="BK44" s="29"/>
      <c r="BL44" s="29"/>
      <c r="BM44" s="29"/>
    </row>
    <row r="45" spans="1:65" ht="27.75" customHeight="1">
      <c r="B45" s="210"/>
      <c r="C45" s="29"/>
      <c r="D45" s="29"/>
      <c r="E45" s="29"/>
      <c r="F45" s="29"/>
      <c r="G45" s="29"/>
      <c r="H45" s="29"/>
      <c r="I45" s="29"/>
      <c r="J45" s="29"/>
      <c r="K45" s="29"/>
      <c r="L45" s="29"/>
      <c r="M45" s="29"/>
      <c r="N45" s="29"/>
      <c r="O45" s="29"/>
      <c r="P45" s="29"/>
      <c r="Q45" s="29"/>
      <c r="T45" s="29"/>
      <c r="U45" s="29"/>
      <c r="V45" s="110"/>
      <c r="W45" s="29"/>
      <c r="X45" s="211"/>
      <c r="Y45" s="211"/>
      <c r="Z45" s="29"/>
      <c r="AA45" s="29"/>
      <c r="AB45" s="29"/>
      <c r="AC45" s="29"/>
      <c r="AD45" s="29"/>
      <c r="AE45" s="29"/>
      <c r="AF45" s="29"/>
      <c r="AG45" s="29"/>
      <c r="AH45" s="29"/>
      <c r="AI45" s="29"/>
      <c r="AJ45" s="29"/>
      <c r="AK45" s="29"/>
      <c r="AL45" s="29"/>
      <c r="AN45" s="29"/>
      <c r="AO45" s="29"/>
      <c r="AP45" s="29"/>
      <c r="AQ45" s="29"/>
      <c r="AR45" s="29"/>
      <c r="AS45" s="29"/>
      <c r="AU45" s="29"/>
      <c r="AV45" s="29"/>
      <c r="AW45" s="29"/>
      <c r="AX45" s="29"/>
      <c r="AY45" s="29"/>
      <c r="AZ45" s="29"/>
      <c r="BA45" s="29"/>
      <c r="BB45" s="29"/>
      <c r="BC45" s="29"/>
      <c r="BD45" s="29"/>
      <c r="BG45" s="29"/>
      <c r="BH45" s="29">
        <f>BH49</f>
        <v>29148</v>
      </c>
      <c r="BI45" s="29"/>
      <c r="BJ45" s="29"/>
      <c r="BK45" s="29">
        <f>BK49</f>
        <v>29148</v>
      </c>
      <c r="BL45" s="29"/>
      <c r="BM45" s="29"/>
    </row>
    <row r="46" spans="1:65" ht="27" customHeight="1">
      <c r="A46" s="1" t="s">
        <v>89</v>
      </c>
      <c r="B46" s="211"/>
      <c r="C46" s="211"/>
      <c r="D46" s="211"/>
      <c r="E46" s="211"/>
      <c r="F46" s="211"/>
      <c r="G46" s="211"/>
      <c r="H46" s="211"/>
      <c r="I46" s="211"/>
      <c r="J46" s="211"/>
      <c r="K46" s="211"/>
      <c r="L46" s="211"/>
      <c r="M46" s="211"/>
      <c r="N46" s="211"/>
      <c r="O46" s="211"/>
      <c r="P46" s="211"/>
      <c r="Q46" s="211"/>
    </row>
    <row r="47" spans="1:65">
      <c r="B47" s="211"/>
      <c r="C47" s="211"/>
      <c r="D47" s="211"/>
      <c r="E47" s="211"/>
      <c r="F47" s="211"/>
      <c r="G47" s="211"/>
      <c r="H47" s="211"/>
      <c r="I47" s="211"/>
      <c r="J47" s="211"/>
      <c r="K47" s="211"/>
      <c r="L47" s="211"/>
      <c r="M47" s="211"/>
      <c r="N47" s="211"/>
      <c r="O47" s="211"/>
      <c r="P47" s="211"/>
      <c r="Q47" s="211"/>
      <c r="BH47" s="1">
        <v>60246</v>
      </c>
      <c r="BK47" s="1">
        <v>60246</v>
      </c>
    </row>
    <row r="48" spans="1:65">
      <c r="B48" s="211"/>
      <c r="C48" s="211"/>
      <c r="D48" s="221"/>
      <c r="E48" s="221"/>
      <c r="F48" s="211"/>
      <c r="G48" s="221"/>
      <c r="H48" s="221"/>
      <c r="I48" s="221"/>
      <c r="J48" s="221"/>
      <c r="K48" s="221"/>
      <c r="L48" s="221"/>
      <c r="M48" s="221"/>
      <c r="N48" s="211"/>
      <c r="O48" s="211"/>
      <c r="P48" s="211"/>
      <c r="Q48" s="211"/>
      <c r="BH48" s="1">
        <f>-(18444+7974+4680)</f>
        <v>-31098</v>
      </c>
      <c r="BK48" s="1">
        <f>-(18444+7974+4680)</f>
        <v>-31098</v>
      </c>
    </row>
    <row r="49" spans="1:63" ht="21.75" customHeight="1">
      <c r="B49" s="211"/>
      <c r="C49" s="211"/>
      <c r="D49" s="211"/>
      <c r="E49" s="211"/>
      <c r="F49" s="211"/>
      <c r="G49" s="211"/>
      <c r="H49" s="211"/>
      <c r="I49" s="245"/>
      <c r="J49" s="211"/>
      <c r="K49" s="245"/>
      <c r="L49" s="211"/>
      <c r="M49" s="246"/>
      <c r="N49" s="211"/>
      <c r="O49" s="211"/>
      <c r="P49" s="211"/>
      <c r="Q49" s="211"/>
      <c r="BH49" s="1">
        <f>SUM(BH47:BH48)</f>
        <v>29148</v>
      </c>
      <c r="BK49" s="1">
        <f>SUM(BK47:BK48)</f>
        <v>29148</v>
      </c>
    </row>
    <row r="50" spans="1:63" ht="21.75" customHeight="1">
      <c r="B50" s="211"/>
      <c r="C50" s="211"/>
      <c r="D50" s="211"/>
      <c r="E50" s="211"/>
      <c r="F50" s="211"/>
      <c r="G50" s="211"/>
      <c r="H50" s="211"/>
      <c r="I50" s="245"/>
      <c r="J50" s="211"/>
      <c r="K50" s="245"/>
      <c r="L50" s="211"/>
      <c r="M50" s="246"/>
      <c r="N50" s="211"/>
      <c r="O50" s="211"/>
      <c r="P50" s="211"/>
      <c r="Q50" s="211"/>
    </row>
    <row r="51" spans="1:63" ht="21.75" customHeight="1">
      <c r="A51" s="1" t="s">
        <v>115</v>
      </c>
      <c r="B51" s="211"/>
      <c r="C51" s="211"/>
      <c r="D51" s="211"/>
      <c r="E51" s="211"/>
      <c r="F51" s="211"/>
      <c r="G51" s="211"/>
      <c r="H51" s="211"/>
      <c r="I51" s="245"/>
      <c r="J51" s="211"/>
      <c r="K51" s="245"/>
      <c r="L51" s="211"/>
      <c r="M51" s="211"/>
      <c r="N51" s="211"/>
      <c r="O51" s="211"/>
      <c r="P51" s="211"/>
      <c r="Q51" s="211"/>
    </row>
    <row r="52" spans="1:63" ht="21.75" customHeight="1">
      <c r="B52" s="211"/>
      <c r="C52" s="211"/>
      <c r="D52" s="211"/>
      <c r="E52" s="211"/>
      <c r="F52" s="221"/>
      <c r="G52" s="211"/>
      <c r="H52" s="211"/>
      <c r="I52" s="245"/>
      <c r="J52" s="211"/>
      <c r="K52" s="245"/>
      <c r="L52" s="211"/>
      <c r="M52" s="211"/>
      <c r="N52" s="211"/>
      <c r="O52" s="211"/>
      <c r="P52" s="211"/>
      <c r="Q52" s="211"/>
    </row>
    <row r="53" spans="1:63" ht="21.75" customHeight="1">
      <c r="B53" s="211"/>
      <c r="C53" s="211"/>
      <c r="D53" s="211"/>
      <c r="E53" s="211"/>
      <c r="F53" s="245"/>
      <c r="G53" s="211"/>
      <c r="H53" s="211"/>
      <c r="I53" s="245"/>
      <c r="J53" s="211"/>
      <c r="K53" s="245"/>
      <c r="L53" s="211"/>
      <c r="M53" s="211"/>
      <c r="N53" s="211"/>
      <c r="O53" s="211"/>
      <c r="P53" s="211"/>
      <c r="Q53" s="211"/>
    </row>
    <row r="54" spans="1:63" ht="21.75" customHeight="1">
      <c r="B54" s="211"/>
      <c r="C54" s="211"/>
      <c r="D54" s="211"/>
      <c r="E54" s="211"/>
      <c r="F54" s="245"/>
      <c r="G54" s="211"/>
      <c r="H54" s="211"/>
      <c r="I54" s="245"/>
      <c r="J54" s="211"/>
      <c r="K54" s="247"/>
      <c r="L54" s="211"/>
      <c r="M54" s="211"/>
      <c r="N54" s="211"/>
      <c r="O54" s="211"/>
      <c r="P54" s="211"/>
      <c r="Q54" s="211"/>
    </row>
    <row r="55" spans="1:63">
      <c r="B55" s="211"/>
      <c r="C55" s="211"/>
      <c r="D55" s="211"/>
      <c r="E55" s="211"/>
      <c r="F55" s="245"/>
      <c r="G55" s="211"/>
      <c r="H55" s="211"/>
      <c r="I55" s="211"/>
      <c r="J55" s="211"/>
      <c r="K55" s="211"/>
      <c r="L55" s="211"/>
      <c r="M55" s="211"/>
      <c r="N55" s="211"/>
      <c r="O55" s="211"/>
      <c r="P55" s="211"/>
      <c r="Q55" s="211"/>
    </row>
    <row r="56" spans="1:63">
      <c r="B56" s="211"/>
      <c r="C56" s="211"/>
      <c r="D56" s="211"/>
      <c r="E56" s="211"/>
      <c r="F56" s="245"/>
      <c r="G56" s="211"/>
      <c r="H56" s="211"/>
      <c r="I56" s="211"/>
      <c r="J56" s="211"/>
      <c r="K56" s="211"/>
      <c r="L56" s="211"/>
      <c r="M56" s="211"/>
      <c r="N56" s="211"/>
      <c r="O56" s="211"/>
      <c r="P56" s="211"/>
      <c r="Q56" s="211"/>
    </row>
    <row r="57" spans="1:63">
      <c r="B57" s="211"/>
      <c r="C57" s="211"/>
      <c r="D57" s="211"/>
      <c r="E57" s="211"/>
      <c r="F57" s="245"/>
      <c r="G57" s="211"/>
      <c r="H57" s="211"/>
      <c r="I57" s="211"/>
      <c r="J57" s="211"/>
      <c r="K57" s="211"/>
      <c r="L57" s="211"/>
      <c r="M57" s="211"/>
      <c r="N57" s="211"/>
      <c r="O57" s="211"/>
      <c r="P57" s="211"/>
      <c r="Q57" s="211"/>
    </row>
    <row r="58" spans="1:63">
      <c r="B58" s="211"/>
      <c r="C58" s="211"/>
      <c r="D58" s="211"/>
      <c r="E58" s="211"/>
      <c r="F58" s="211"/>
      <c r="G58" s="211"/>
      <c r="H58" s="211"/>
      <c r="I58" s="211"/>
      <c r="J58" s="211"/>
      <c r="K58" s="211"/>
      <c r="L58" s="211"/>
      <c r="M58" s="211"/>
      <c r="N58" s="211"/>
      <c r="O58" s="211"/>
      <c r="P58" s="211"/>
      <c r="Q58" s="211"/>
    </row>
    <row r="59" spans="1:63">
      <c r="B59" s="211"/>
      <c r="C59" s="211"/>
      <c r="D59" s="211"/>
      <c r="E59" s="211"/>
      <c r="F59" s="211"/>
      <c r="G59" s="211"/>
      <c r="H59" s="211"/>
      <c r="I59" s="211"/>
      <c r="J59" s="211"/>
      <c r="K59" s="211"/>
      <c r="L59" s="211"/>
      <c r="M59" s="211"/>
      <c r="N59" s="211"/>
      <c r="O59" s="211"/>
      <c r="P59" s="211"/>
      <c r="Q59" s="211"/>
      <c r="R59" s="29"/>
      <c r="S59" s="29"/>
      <c r="T59" s="29"/>
      <c r="U59" s="29"/>
      <c r="V59" s="29"/>
      <c r="W59" s="29"/>
      <c r="X59" s="29"/>
      <c r="Y59" s="29"/>
      <c r="Z59" s="29"/>
    </row>
    <row r="60" spans="1:63">
      <c r="B60" s="211"/>
      <c r="C60" s="211"/>
      <c r="D60" s="211"/>
      <c r="E60" s="211"/>
      <c r="F60" s="211"/>
      <c r="G60" s="211"/>
      <c r="H60" s="211"/>
      <c r="I60" s="211"/>
      <c r="J60" s="211"/>
      <c r="K60" s="211"/>
      <c r="L60" s="211"/>
      <c r="M60" s="211"/>
      <c r="N60" s="211"/>
      <c r="O60" s="211"/>
      <c r="P60" s="211"/>
      <c r="Q60" s="211"/>
      <c r="R60" s="29"/>
      <c r="S60" s="29"/>
      <c r="T60" s="29"/>
      <c r="U60" s="29"/>
      <c r="V60" s="29"/>
      <c r="W60" s="29"/>
      <c r="X60" s="29"/>
      <c r="Y60" s="29"/>
      <c r="Z60" s="29"/>
    </row>
    <row r="61" spans="1:63">
      <c r="I61" s="29"/>
      <c r="J61" s="29"/>
      <c r="K61" s="29"/>
      <c r="L61" s="29"/>
      <c r="M61" s="29"/>
      <c r="N61" s="29"/>
      <c r="O61" s="29"/>
      <c r="P61" s="29"/>
      <c r="Q61" s="29"/>
      <c r="R61" s="29"/>
      <c r="S61" s="29"/>
      <c r="T61" s="29"/>
      <c r="U61" s="29"/>
      <c r="V61" s="29"/>
      <c r="W61" s="29"/>
      <c r="X61" s="29"/>
      <c r="Y61" s="29"/>
      <c r="Z61" s="29"/>
    </row>
    <row r="62" spans="1:63">
      <c r="I62" s="29"/>
      <c r="J62" s="29"/>
      <c r="K62" s="29"/>
      <c r="L62" s="29"/>
      <c r="M62" s="29"/>
      <c r="N62" s="29"/>
      <c r="O62" s="29"/>
      <c r="P62" s="29"/>
      <c r="Q62" s="29"/>
      <c r="R62" s="29"/>
      <c r="S62" s="29"/>
      <c r="T62" s="29"/>
      <c r="U62" s="29"/>
      <c r="V62" s="29"/>
      <c r="W62" s="29"/>
      <c r="X62" s="29"/>
      <c r="Y62" s="29"/>
      <c r="Z62" s="29"/>
    </row>
    <row r="63" spans="1:63">
      <c r="I63" s="29"/>
      <c r="J63" s="29"/>
      <c r="K63" s="29"/>
      <c r="L63" s="29"/>
      <c r="M63" s="29"/>
      <c r="N63" s="29"/>
      <c r="O63" s="29"/>
      <c r="P63" s="29"/>
      <c r="Q63" s="29"/>
      <c r="R63" s="29"/>
      <c r="S63" s="29"/>
      <c r="T63" s="29"/>
      <c r="U63" s="29"/>
      <c r="V63" s="29"/>
      <c r="W63" s="29"/>
      <c r="X63" s="29"/>
      <c r="Y63" s="29"/>
      <c r="Z63" s="29"/>
    </row>
    <row r="64" spans="1:63">
      <c r="I64" s="29"/>
      <c r="J64" s="29"/>
      <c r="K64" s="29"/>
      <c r="L64" s="29"/>
      <c r="M64" s="29"/>
      <c r="N64" s="29"/>
      <c r="O64" s="29"/>
      <c r="P64" s="29"/>
      <c r="Q64" s="29"/>
      <c r="R64" s="29"/>
      <c r="S64" s="29"/>
      <c r="T64" s="29"/>
      <c r="U64" s="29"/>
      <c r="V64" s="29"/>
      <c r="W64" s="29"/>
      <c r="X64" s="29"/>
      <c r="Y64" s="29"/>
      <c r="Z64" s="29"/>
    </row>
    <row r="65" spans="9:26">
      <c r="I65" s="29"/>
      <c r="J65" s="29"/>
      <c r="K65" s="29"/>
      <c r="L65" s="29"/>
      <c r="M65" s="29"/>
      <c r="N65" s="29"/>
      <c r="O65" s="29"/>
      <c r="P65" s="29"/>
      <c r="Q65" s="29"/>
      <c r="R65" s="29"/>
      <c r="S65" s="29"/>
      <c r="T65" s="29"/>
      <c r="U65" s="29"/>
      <c r="V65" s="29"/>
      <c r="W65" s="29"/>
      <c r="X65" s="29"/>
      <c r="Y65" s="29"/>
      <c r="Z65" s="29"/>
    </row>
    <row r="66" spans="9:26">
      <c r="I66" s="29"/>
      <c r="J66" s="29"/>
      <c r="K66" s="29"/>
      <c r="L66" s="29"/>
      <c r="M66" s="29"/>
      <c r="N66" s="29"/>
      <c r="O66" s="29"/>
      <c r="P66" s="29"/>
      <c r="Q66" s="29"/>
      <c r="R66" s="29"/>
      <c r="S66" s="29"/>
      <c r="T66" s="29"/>
      <c r="U66" s="29"/>
      <c r="V66" s="29"/>
      <c r="W66" s="29"/>
      <c r="X66" s="29"/>
      <c r="Y66" s="29"/>
      <c r="Z66" s="29"/>
    </row>
    <row r="67" spans="9:26">
      <c r="I67" s="29"/>
      <c r="J67" s="29"/>
      <c r="K67" s="29"/>
      <c r="L67" s="29"/>
      <c r="M67" s="29"/>
      <c r="N67" s="29"/>
      <c r="O67" s="29"/>
      <c r="P67" s="29"/>
      <c r="Q67" s="29"/>
      <c r="R67" s="29"/>
      <c r="S67" s="29"/>
      <c r="T67" s="29"/>
      <c r="U67" s="29"/>
      <c r="V67" s="29"/>
      <c r="W67" s="29"/>
      <c r="X67" s="29"/>
      <c r="Y67" s="29"/>
      <c r="Z67" s="29"/>
    </row>
    <row r="68" spans="9:26">
      <c r="I68" s="29"/>
      <c r="J68" s="29"/>
      <c r="K68" s="29"/>
      <c r="L68" s="29"/>
      <c r="M68" s="29"/>
      <c r="N68" s="29"/>
      <c r="O68" s="29"/>
      <c r="P68" s="29"/>
      <c r="Q68" s="29"/>
      <c r="R68" s="29"/>
      <c r="S68" s="29"/>
      <c r="T68" s="29"/>
      <c r="U68" s="29"/>
      <c r="V68" s="29"/>
      <c r="W68" s="29"/>
      <c r="X68" s="29"/>
      <c r="Y68" s="29"/>
      <c r="Z68" s="29"/>
    </row>
    <row r="69" spans="9:26">
      <c r="I69" s="29"/>
      <c r="J69" s="29"/>
      <c r="K69" s="29"/>
      <c r="L69" s="29"/>
      <c r="M69" s="29"/>
      <c r="N69" s="29"/>
      <c r="O69" s="29"/>
      <c r="P69" s="29"/>
      <c r="Q69" s="29"/>
      <c r="R69" s="29"/>
      <c r="S69" s="29"/>
      <c r="T69" s="29"/>
      <c r="U69" s="29"/>
      <c r="V69" s="29"/>
      <c r="W69" s="29"/>
      <c r="X69" s="29"/>
      <c r="Y69" s="29"/>
      <c r="Z69" s="29"/>
    </row>
    <row r="70" spans="9:26">
      <c r="I70" s="29"/>
      <c r="J70" s="29"/>
      <c r="K70" s="29"/>
      <c r="L70" s="29"/>
      <c r="M70" s="29"/>
      <c r="N70" s="29"/>
      <c r="O70" s="29"/>
      <c r="P70" s="29"/>
      <c r="Q70" s="29"/>
      <c r="R70" s="29"/>
      <c r="S70" s="29"/>
      <c r="T70" s="29"/>
      <c r="U70" s="29"/>
      <c r="V70" s="29"/>
      <c r="W70" s="29"/>
      <c r="X70" s="29"/>
      <c r="Y70" s="29"/>
      <c r="Z70" s="29"/>
    </row>
  </sheetData>
  <mergeCells count="10">
    <mergeCell ref="B26:C26"/>
    <mergeCell ref="B27:C27"/>
    <mergeCell ref="B22:B25"/>
    <mergeCell ref="D4:F4"/>
    <mergeCell ref="B2:AL2"/>
    <mergeCell ref="B7:B8"/>
    <mergeCell ref="B12:B16"/>
    <mergeCell ref="B17:B21"/>
    <mergeCell ref="B9:B11"/>
    <mergeCell ref="Z4:AD4"/>
  </mergeCells>
  <phoneticPr fontId="9"/>
  <printOptions horizontalCentered="1"/>
  <pageMargins left="0.39370078740157483" right="0.39370078740157483" top="0.78740157480314965" bottom="0.19685039370078741" header="0.11811023622047245" footer="0.11811023622047245"/>
  <pageSetup paperSize="8" scale="39"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K40"/>
  <sheetViews>
    <sheetView view="pageBreakPreview" zoomScaleNormal="100" workbookViewId="0">
      <selection activeCell="D5" sqref="D5"/>
    </sheetView>
  </sheetViews>
  <sheetFormatPr defaultRowHeight="12.5"/>
  <cols>
    <col min="1" max="1" width="12.81640625" customWidth="1"/>
    <col min="2" max="2" width="13.81640625" customWidth="1"/>
    <col min="3" max="3" width="15.81640625" customWidth="1"/>
    <col min="4" max="4" width="14.81640625" customWidth="1"/>
    <col min="5" max="5" width="16.54296875" customWidth="1"/>
    <col min="6" max="6" width="16.1796875" customWidth="1"/>
    <col min="7" max="7" width="16.453125" customWidth="1"/>
    <col min="8" max="8" width="15.1796875" customWidth="1"/>
    <col min="9" max="9" width="17.1796875" customWidth="1"/>
    <col min="10" max="10" width="17.81640625" customWidth="1"/>
  </cols>
  <sheetData>
    <row r="1" spans="1:11" s="406" customFormat="1" ht="14.5" thickBot="1">
      <c r="A1" s="405" t="s">
        <v>201</v>
      </c>
    </row>
    <row r="2" spans="1:11" s="406" customFormat="1" ht="16" thickBot="1">
      <c r="A2" s="396" t="s">
        <v>203</v>
      </c>
      <c r="B2" s="400" t="s">
        <v>33</v>
      </c>
      <c r="C2" s="399"/>
      <c r="K2" s="407"/>
    </row>
    <row r="3" spans="1:11" s="406" customFormat="1" ht="14.5" thickBot="1">
      <c r="A3" s="396" t="s">
        <v>227</v>
      </c>
      <c r="B3" s="400" t="s">
        <v>228</v>
      </c>
      <c r="K3" s="407"/>
    </row>
    <row r="4" spans="1:11" s="406" customFormat="1" ht="15.5">
      <c r="A4" s="408"/>
      <c r="B4" s="408"/>
      <c r="C4" s="408"/>
      <c r="K4" s="407"/>
    </row>
    <row r="5" spans="1:11">
      <c r="A5" s="390" t="s">
        <v>210</v>
      </c>
      <c r="B5" s="409" t="e">
        <f>'合計　事業価値一覧(14駐車場個別譲渡を前提)'!B5</f>
        <v>#REF!</v>
      </c>
      <c r="C5" s="410" t="s">
        <v>218</v>
      </c>
      <c r="D5" s="406"/>
      <c r="E5" s="407"/>
      <c r="F5" s="406"/>
      <c r="G5" s="406"/>
      <c r="K5" s="384"/>
    </row>
    <row r="6" spans="1:11" ht="15.5">
      <c r="A6" s="390" t="s">
        <v>211</v>
      </c>
      <c r="B6" s="409" t="e">
        <f>'合計　事業価値一覧(14駐車場個別譲渡を前提)'!B6</f>
        <v>#REF!</v>
      </c>
      <c r="C6" s="408"/>
      <c r="D6" s="406"/>
      <c r="E6" s="407"/>
      <c r="F6" s="406"/>
      <c r="G6" s="406"/>
      <c r="K6" s="384"/>
    </row>
    <row r="7" spans="1:11" ht="15.5">
      <c r="A7" s="390" t="s">
        <v>33</v>
      </c>
      <c r="B7" s="409" t="e">
        <f>SUM(B5:B6)</f>
        <v>#REF!</v>
      </c>
      <c r="C7" s="408"/>
      <c r="D7" s="406"/>
      <c r="E7" s="407"/>
      <c r="F7" s="406"/>
      <c r="G7" s="406"/>
      <c r="K7" s="384"/>
    </row>
    <row r="8" spans="1:11" ht="15.5">
      <c r="A8" s="394" t="s">
        <v>212</v>
      </c>
      <c r="B8" s="411"/>
      <c r="C8" s="408"/>
      <c r="D8" s="406"/>
      <c r="E8" s="407"/>
      <c r="F8" s="406"/>
      <c r="G8" s="406"/>
      <c r="K8" s="384"/>
    </row>
    <row r="9" spans="1:11" ht="15.5">
      <c r="A9" s="393" t="s">
        <v>206</v>
      </c>
      <c r="B9" s="415"/>
      <c r="C9" s="408"/>
      <c r="D9" s="406"/>
      <c r="E9" s="407"/>
      <c r="F9" s="406"/>
      <c r="G9" s="406"/>
      <c r="K9" s="384"/>
    </row>
    <row r="10" spans="1:11" ht="15.5">
      <c r="A10" s="391"/>
      <c r="B10" s="408"/>
      <c r="C10" s="408"/>
      <c r="D10" s="406"/>
      <c r="E10" s="407"/>
      <c r="F10" s="406"/>
      <c r="G10" s="406"/>
      <c r="K10" s="384"/>
    </row>
    <row r="11" spans="1:11" ht="13">
      <c r="A11" s="390" t="s">
        <v>196</v>
      </c>
      <c r="B11" s="412">
        <v>0.05</v>
      </c>
      <c r="C11" s="406"/>
      <c r="D11" s="406"/>
      <c r="E11" s="406"/>
      <c r="F11" s="406"/>
      <c r="G11" s="406"/>
    </row>
    <row r="12" spans="1:11">
      <c r="A12" s="386" t="s">
        <v>208</v>
      </c>
      <c r="B12" s="1102" t="s">
        <v>230</v>
      </c>
      <c r="C12" s="1103"/>
      <c r="D12" s="1104"/>
      <c r="E12" s="1102" t="s">
        <v>209</v>
      </c>
      <c r="F12" s="1103"/>
      <c r="G12" s="1104"/>
    </row>
    <row r="13" spans="1:11">
      <c r="A13" s="386" t="s">
        <v>207</v>
      </c>
      <c r="B13" s="385" t="s">
        <v>213</v>
      </c>
      <c r="C13" s="385" t="s">
        <v>214</v>
      </c>
      <c r="D13" s="385" t="s">
        <v>219</v>
      </c>
      <c r="E13" s="385" t="s">
        <v>213</v>
      </c>
      <c r="F13" s="385" t="s">
        <v>214</v>
      </c>
      <c r="G13" s="385" t="s">
        <v>219</v>
      </c>
    </row>
    <row r="14" spans="1:11">
      <c r="A14" s="386" t="s">
        <v>202</v>
      </c>
      <c r="B14" s="385"/>
      <c r="C14" s="385"/>
      <c r="D14" s="385"/>
      <c r="E14" s="385"/>
      <c r="F14" s="385"/>
      <c r="G14" s="385"/>
    </row>
    <row r="15" spans="1:11">
      <c r="A15" s="413">
        <v>10</v>
      </c>
      <c r="B15" s="409" t="e">
        <f>#REF!</f>
        <v>#REF!</v>
      </c>
      <c r="C15" s="409"/>
      <c r="D15" s="409"/>
      <c r="E15" s="409" t="e">
        <f>#REF!</f>
        <v>#REF!</v>
      </c>
      <c r="F15" s="409"/>
      <c r="G15" s="409"/>
    </row>
    <row r="16" spans="1:11">
      <c r="A16" s="413">
        <v>15</v>
      </c>
      <c r="B16" s="409" t="e">
        <f>#REF!</f>
        <v>#REF!</v>
      </c>
      <c r="C16" s="409"/>
      <c r="D16" s="409"/>
      <c r="E16" s="409" t="e">
        <f>#REF!</f>
        <v>#REF!</v>
      </c>
      <c r="F16" s="409"/>
      <c r="G16" s="409"/>
    </row>
    <row r="17" spans="1:7">
      <c r="A17" s="413">
        <v>20</v>
      </c>
      <c r="B17" s="409" t="e">
        <f>#REF!</f>
        <v>#REF!</v>
      </c>
      <c r="C17" s="409"/>
      <c r="D17" s="409"/>
      <c r="E17" s="409" t="e">
        <f>#REF!</f>
        <v>#REF!</v>
      </c>
      <c r="F17" s="409"/>
      <c r="G17" s="409"/>
    </row>
    <row r="18" spans="1:7">
      <c r="A18" s="414"/>
      <c r="B18" s="406"/>
      <c r="C18" s="406"/>
      <c r="D18" s="406"/>
      <c r="E18" s="406"/>
      <c r="F18" s="406"/>
      <c r="G18" s="406"/>
    </row>
    <row r="19" spans="1:7">
      <c r="A19" s="406"/>
      <c r="B19" s="406"/>
      <c r="C19" s="406"/>
      <c r="D19" s="406"/>
      <c r="E19" s="406"/>
      <c r="F19" s="406"/>
      <c r="G19" s="406"/>
    </row>
    <row r="20" spans="1:7" ht="13">
      <c r="A20" s="390" t="s">
        <v>196</v>
      </c>
      <c r="B20" s="412">
        <v>0.1</v>
      </c>
      <c r="C20" s="406"/>
      <c r="D20" s="406"/>
      <c r="E20" s="406"/>
      <c r="F20" s="406"/>
      <c r="G20" s="406"/>
    </row>
    <row r="21" spans="1:7">
      <c r="A21" s="386" t="s">
        <v>208</v>
      </c>
      <c r="B21" s="1102" t="s">
        <v>230</v>
      </c>
      <c r="C21" s="1103"/>
      <c r="D21" s="1104"/>
      <c r="E21" s="1102" t="s">
        <v>209</v>
      </c>
      <c r="F21" s="1103"/>
      <c r="G21" s="1104"/>
    </row>
    <row r="22" spans="1:7">
      <c r="A22" s="386" t="s">
        <v>207</v>
      </c>
      <c r="B22" s="385" t="s">
        <v>213</v>
      </c>
      <c r="C22" s="385" t="s">
        <v>214</v>
      </c>
      <c r="D22" s="385" t="s">
        <v>219</v>
      </c>
      <c r="E22" s="385" t="s">
        <v>213</v>
      </c>
      <c r="F22" s="385" t="s">
        <v>214</v>
      </c>
      <c r="G22" s="385" t="s">
        <v>219</v>
      </c>
    </row>
    <row r="23" spans="1:7">
      <c r="A23" s="386" t="s">
        <v>202</v>
      </c>
      <c r="B23" s="385"/>
      <c r="C23" s="385"/>
      <c r="D23" s="385"/>
      <c r="E23" s="385"/>
      <c r="F23" s="385"/>
      <c r="G23" s="385"/>
    </row>
    <row r="24" spans="1:7">
      <c r="A24" s="388">
        <v>10</v>
      </c>
      <c r="B24" s="409" t="e">
        <f>#REF!</f>
        <v>#REF!</v>
      </c>
      <c r="C24" s="409"/>
      <c r="D24" s="409"/>
      <c r="E24" s="409" t="e">
        <f>#REF!</f>
        <v>#REF!</v>
      </c>
      <c r="F24" s="409"/>
      <c r="G24" s="409"/>
    </row>
    <row r="25" spans="1:7">
      <c r="A25" s="388">
        <v>15</v>
      </c>
      <c r="B25" s="409" t="e">
        <f>#REF!</f>
        <v>#REF!</v>
      </c>
      <c r="C25" s="409"/>
      <c r="D25" s="409"/>
      <c r="E25" s="409" t="e">
        <f>#REF!</f>
        <v>#REF!</v>
      </c>
      <c r="F25" s="409"/>
      <c r="G25" s="409"/>
    </row>
    <row r="26" spans="1:7">
      <c r="A26" s="388">
        <v>20</v>
      </c>
      <c r="B26" s="409" t="e">
        <f>#REF!</f>
        <v>#REF!</v>
      </c>
      <c r="C26" s="409"/>
      <c r="D26" s="409"/>
      <c r="E26" s="409" t="e">
        <f>#REF!</f>
        <v>#REF!</v>
      </c>
      <c r="F26" s="409"/>
      <c r="G26" s="409"/>
    </row>
    <row r="27" spans="1:7" s="406" customFormat="1"/>
    <row r="28" spans="1:7" s="406" customFormat="1"/>
    <row r="29" spans="1:7" ht="13">
      <c r="A29" s="390" t="s">
        <v>196</v>
      </c>
      <c r="B29" s="389">
        <v>0.15</v>
      </c>
      <c r="C29" s="406"/>
      <c r="D29" s="406"/>
      <c r="E29" s="406"/>
      <c r="F29" s="406"/>
      <c r="G29" s="406"/>
    </row>
    <row r="30" spans="1:7">
      <c r="A30" s="386" t="s">
        <v>208</v>
      </c>
      <c r="B30" s="1102" t="s">
        <v>230</v>
      </c>
      <c r="C30" s="1103"/>
      <c r="D30" s="1104"/>
      <c r="E30" s="1102" t="s">
        <v>209</v>
      </c>
      <c r="F30" s="1103"/>
      <c r="G30" s="1104"/>
    </row>
    <row r="31" spans="1:7">
      <c r="A31" s="386" t="s">
        <v>207</v>
      </c>
      <c r="B31" s="385" t="s">
        <v>213</v>
      </c>
      <c r="C31" s="385" t="s">
        <v>214</v>
      </c>
      <c r="D31" s="385" t="s">
        <v>219</v>
      </c>
      <c r="E31" s="385" t="s">
        <v>213</v>
      </c>
      <c r="F31" s="385" t="s">
        <v>214</v>
      </c>
      <c r="G31" s="385" t="s">
        <v>219</v>
      </c>
    </row>
    <row r="32" spans="1:7">
      <c r="A32" s="386" t="s">
        <v>202</v>
      </c>
      <c r="B32" s="385"/>
      <c r="C32" s="385"/>
      <c r="D32" s="385"/>
      <c r="E32" s="385"/>
      <c r="F32" s="385"/>
      <c r="G32" s="385"/>
    </row>
    <row r="33" spans="1:7" s="406" customFormat="1">
      <c r="A33" s="413">
        <v>10</v>
      </c>
      <c r="B33" s="409" t="e">
        <f>#REF!</f>
        <v>#REF!</v>
      </c>
      <c r="C33" s="409"/>
      <c r="D33" s="409"/>
      <c r="E33" s="409" t="e">
        <f>#REF!</f>
        <v>#REF!</v>
      </c>
      <c r="F33" s="409"/>
      <c r="G33" s="409"/>
    </row>
    <row r="34" spans="1:7" s="406" customFormat="1">
      <c r="A34" s="413">
        <v>15</v>
      </c>
      <c r="B34" s="409" t="e">
        <f>#REF!</f>
        <v>#REF!</v>
      </c>
      <c r="C34" s="409"/>
      <c r="D34" s="409"/>
      <c r="E34" s="409" t="e">
        <f>#REF!</f>
        <v>#REF!</v>
      </c>
      <c r="F34" s="409"/>
      <c r="G34" s="409"/>
    </row>
    <row r="35" spans="1:7" s="406" customFormat="1">
      <c r="A35" s="413">
        <v>20</v>
      </c>
      <c r="B35" s="409" t="e">
        <f>#REF!</f>
        <v>#REF!</v>
      </c>
      <c r="C35" s="409"/>
      <c r="D35" s="409"/>
      <c r="E35" s="409" t="e">
        <f>#REF!</f>
        <v>#REF!</v>
      </c>
      <c r="F35" s="409"/>
      <c r="G35" s="409"/>
    </row>
    <row r="36" spans="1:7" s="406" customFormat="1"/>
    <row r="37" spans="1:7" s="406" customFormat="1">
      <c r="A37" s="407" t="s">
        <v>220</v>
      </c>
    </row>
    <row r="38" spans="1:7" s="406" customFormat="1">
      <c r="A38" s="407" t="s">
        <v>213</v>
      </c>
      <c r="B38" s="407" t="s">
        <v>221</v>
      </c>
    </row>
    <row r="39" spans="1:7" s="406" customFormat="1">
      <c r="A39" s="407" t="s">
        <v>215</v>
      </c>
      <c r="B39" s="407" t="s">
        <v>222</v>
      </c>
    </row>
    <row r="40" spans="1:7" s="406" customFormat="1">
      <c r="A40" s="407" t="s">
        <v>219</v>
      </c>
      <c r="B40" s="407" t="s">
        <v>223</v>
      </c>
    </row>
  </sheetData>
  <mergeCells count="6">
    <mergeCell ref="B30:D30"/>
    <mergeCell ref="E30:G30"/>
    <mergeCell ref="B12:D12"/>
    <mergeCell ref="E12:G12"/>
    <mergeCell ref="B21:D21"/>
    <mergeCell ref="E21:G21"/>
  </mergeCells>
  <phoneticPr fontId="9"/>
  <pageMargins left="0.78700000000000003" right="0.78700000000000003" top="0.98399999999999999" bottom="0.98399999999999999" header="0.51200000000000001" footer="0.51200000000000001"/>
  <pageSetup paperSize="9" scale="80" orientation="portrait"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BM70"/>
  <sheetViews>
    <sheetView topLeftCell="B1" zoomScale="75" zoomScaleNormal="75" workbookViewId="0">
      <pane xSplit="2" ySplit="6" topLeftCell="D16" activePane="bottomRight" state="frozen"/>
      <selection activeCell="C11" sqref="C11"/>
      <selection pane="topRight" activeCell="C11" sqref="C11"/>
      <selection pane="bottomLeft" activeCell="C11" sqref="C11"/>
      <selection pane="bottomRight" activeCell="K20" sqref="K20"/>
    </sheetView>
  </sheetViews>
  <sheetFormatPr defaultColWidth="10.1796875" defaultRowHeight="14" outlineLevelCol="1"/>
  <cols>
    <col min="1" max="1" width="10.1796875" style="1" customWidth="1"/>
    <col min="2" max="2" width="5.81640625" style="1" customWidth="1"/>
    <col min="3" max="3" width="23" style="1" customWidth="1"/>
    <col min="4" max="4" width="15.54296875" style="1" customWidth="1"/>
    <col min="5" max="5" width="16.1796875" style="1" customWidth="1"/>
    <col min="6" max="6" width="14" style="1" customWidth="1"/>
    <col min="7" max="7" width="14.1796875" style="1" customWidth="1"/>
    <col min="8" max="8" width="14.1796875" style="1" hidden="1" customWidth="1"/>
    <col min="9" max="9" width="14.453125" style="1" customWidth="1"/>
    <col min="10" max="10" width="14.453125" style="1" hidden="1" customWidth="1"/>
    <col min="11" max="11" width="15.81640625" style="1" customWidth="1"/>
    <col min="12" max="12" width="14.453125" style="1" customWidth="1"/>
    <col min="13" max="13" width="21.1796875" style="1" customWidth="1"/>
    <col min="14" max="14" width="14.453125" style="1" hidden="1" customWidth="1"/>
    <col min="15" max="15" width="14.453125" style="1" customWidth="1"/>
    <col min="16" max="16" width="14.453125" style="1" hidden="1" customWidth="1"/>
    <col min="17" max="17" width="14.453125" style="1" customWidth="1"/>
    <col min="18" max="19" width="15" style="1" customWidth="1"/>
    <col min="20" max="21" width="14.453125" style="1" customWidth="1"/>
    <col min="22" max="22" width="9.1796875" style="1" customWidth="1"/>
    <col min="23" max="24" width="14.453125" style="1" customWidth="1"/>
    <col min="25" max="25" width="26.1796875" style="1" customWidth="1"/>
    <col min="26" max="30" width="14.453125" style="1" customWidth="1"/>
    <col min="31" max="36" width="16" style="1" customWidth="1"/>
    <col min="37" max="37" width="14.453125" style="1" customWidth="1"/>
    <col min="38" max="38" width="15.453125" style="1" customWidth="1"/>
    <col min="39" max="39" width="29.1796875" style="1" customWidth="1"/>
    <col min="40" max="41" width="17.81640625" style="1" customWidth="1"/>
    <col min="42" max="42" width="17.1796875" style="1" customWidth="1"/>
    <col min="43" max="43" width="17" style="1" customWidth="1" outlineLevel="1"/>
    <col min="44" max="45" width="17" style="1" customWidth="1"/>
    <col min="46" max="46" width="10.1796875" style="1" customWidth="1"/>
    <col min="47" max="47" width="16.1796875" style="1" customWidth="1"/>
    <col min="48" max="48" width="18.1796875" style="1" customWidth="1"/>
    <col min="49" max="50" width="19.1796875" style="1" customWidth="1"/>
    <col min="51" max="52" width="16.1796875" style="1" customWidth="1" outlineLevel="1"/>
    <col min="53" max="56" width="18.1796875" style="1" customWidth="1" outlineLevel="1"/>
    <col min="57" max="57" width="15.1796875" style="2" customWidth="1"/>
    <col min="58" max="58" width="19.1796875" style="1" customWidth="1"/>
    <col min="59" max="61" width="19.1796875" style="1" customWidth="1" outlineLevel="1"/>
    <col min="62" max="62" width="43.1796875" style="1" customWidth="1"/>
    <col min="63" max="63" width="19.1796875" style="1" hidden="1" customWidth="1"/>
    <col min="64" max="65" width="19.1796875" style="1" customWidth="1"/>
    <col min="66" max="16384" width="10.1796875" style="1"/>
  </cols>
  <sheetData>
    <row r="2" spans="2:65">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5"/>
      <c r="BK2" s="3"/>
    </row>
    <row r="3" spans="2:65" ht="30.5" thickBot="1">
      <c r="B3" s="254" t="s">
        <v>111</v>
      </c>
      <c r="AA3" s="3"/>
      <c r="AB3" s="3"/>
      <c r="AC3" s="3"/>
      <c r="AK3" s="4"/>
      <c r="AL3" s="4"/>
      <c r="AN3" s="1" t="s">
        <v>3</v>
      </c>
    </row>
    <row r="4" spans="2:65" s="222" customFormat="1" ht="24" customHeight="1" thickBot="1">
      <c r="D4" s="1326" t="s">
        <v>4</v>
      </c>
      <c r="E4" s="1327"/>
      <c r="F4" s="1327"/>
      <c r="G4" s="224"/>
      <c r="H4" s="224"/>
      <c r="I4" s="223" t="s">
        <v>0</v>
      </c>
      <c r="J4" s="224"/>
      <c r="K4" s="224"/>
      <c r="L4" s="224"/>
      <c r="M4" s="224"/>
      <c r="N4" s="224"/>
      <c r="O4" s="224"/>
      <c r="P4" s="224"/>
      <c r="Q4" s="224"/>
      <c r="R4" s="224"/>
      <c r="S4" s="224"/>
      <c r="T4" s="225"/>
      <c r="U4" s="231" t="s">
        <v>98</v>
      </c>
      <c r="V4" s="226"/>
      <c r="W4" s="227"/>
      <c r="X4" s="228" t="s">
        <v>99</v>
      </c>
      <c r="Y4" s="229" t="s">
        <v>114</v>
      </c>
      <c r="Z4" s="1336" t="s">
        <v>100</v>
      </c>
      <c r="AA4" s="1337"/>
      <c r="AB4" s="1337"/>
      <c r="AC4" s="1337"/>
      <c r="AD4" s="1338"/>
      <c r="AE4" s="224" t="s">
        <v>101</v>
      </c>
      <c r="AF4" s="224"/>
      <c r="AG4" s="224"/>
      <c r="AH4" s="224"/>
      <c r="AI4" s="224"/>
      <c r="AJ4" s="224"/>
      <c r="AK4" s="232" t="s">
        <v>102</v>
      </c>
      <c r="AL4" s="225"/>
      <c r="AY4" s="222" t="s">
        <v>5</v>
      </c>
      <c r="BE4" s="230"/>
    </row>
    <row r="5" spans="2:65" s="2" customFormat="1" ht="57.75" customHeight="1" thickBot="1">
      <c r="B5" s="7"/>
      <c r="C5" s="6"/>
      <c r="D5" s="8" t="s">
        <v>153</v>
      </c>
      <c r="E5" s="9" t="s">
        <v>7</v>
      </c>
      <c r="F5" s="10" t="s">
        <v>154</v>
      </c>
      <c r="G5" s="11" t="s">
        <v>1</v>
      </c>
      <c r="H5" s="235"/>
      <c r="I5" s="12" t="s">
        <v>155</v>
      </c>
      <c r="J5" s="9" t="s">
        <v>10</v>
      </c>
      <c r="K5" s="13" t="s">
        <v>156</v>
      </c>
      <c r="L5" s="13" t="s">
        <v>157</v>
      </c>
      <c r="M5" s="13" t="s">
        <v>158</v>
      </c>
      <c r="N5" s="14" t="s">
        <v>1</v>
      </c>
      <c r="O5" s="14" t="s">
        <v>14</v>
      </c>
      <c r="P5" s="8" t="s">
        <v>15</v>
      </c>
      <c r="Q5" s="15" t="s">
        <v>16</v>
      </c>
      <c r="R5" s="16" t="s">
        <v>160</v>
      </c>
      <c r="S5" s="17" t="s">
        <v>161</v>
      </c>
      <c r="T5" s="11" t="s">
        <v>1</v>
      </c>
      <c r="U5" s="11" t="s">
        <v>19</v>
      </c>
      <c r="V5" s="18" t="s">
        <v>20</v>
      </c>
      <c r="W5" s="11" t="s">
        <v>21</v>
      </c>
      <c r="X5" s="19" t="s">
        <v>22</v>
      </c>
      <c r="Y5" s="20" t="s">
        <v>23</v>
      </c>
      <c r="Z5" s="12" t="s">
        <v>24</v>
      </c>
      <c r="AA5" s="21" t="s">
        <v>25</v>
      </c>
      <c r="AB5" s="21" t="s">
        <v>26</v>
      </c>
      <c r="AC5" s="8" t="s">
        <v>27</v>
      </c>
      <c r="AD5" s="22" t="s">
        <v>28</v>
      </c>
      <c r="AE5" s="23" t="s">
        <v>29</v>
      </c>
      <c r="AF5" s="14" t="s">
        <v>30</v>
      </c>
      <c r="AG5" s="24" t="s">
        <v>31</v>
      </c>
      <c r="AH5" s="25" t="s">
        <v>95</v>
      </c>
      <c r="AI5" s="25" t="s">
        <v>96</v>
      </c>
      <c r="AJ5" s="26" t="s">
        <v>32</v>
      </c>
      <c r="AK5" s="27" t="s">
        <v>103</v>
      </c>
      <c r="AL5" s="27" t="s">
        <v>104</v>
      </c>
      <c r="AN5" s="8" t="s">
        <v>152</v>
      </c>
      <c r="AO5" s="8" t="s">
        <v>81</v>
      </c>
      <c r="AP5" s="9" t="s">
        <v>82</v>
      </c>
      <c r="AQ5" s="9" t="s">
        <v>83</v>
      </c>
      <c r="AR5" s="28" t="s">
        <v>33</v>
      </c>
      <c r="AS5" s="28" t="s">
        <v>34</v>
      </c>
      <c r="AU5" s="8" t="s">
        <v>159</v>
      </c>
      <c r="AV5" s="28"/>
      <c r="AW5" s="28" t="s">
        <v>33</v>
      </c>
      <c r="AX5" s="29"/>
      <c r="AY5" s="8" t="s">
        <v>37</v>
      </c>
      <c r="AZ5" s="9" t="s">
        <v>38</v>
      </c>
      <c r="BA5" s="9" t="s">
        <v>39</v>
      </c>
      <c r="BB5" s="5" t="s">
        <v>33</v>
      </c>
      <c r="BC5" s="30"/>
      <c r="BD5" s="30"/>
      <c r="BE5" s="8" t="s">
        <v>40</v>
      </c>
      <c r="BF5" s="8" t="s">
        <v>41</v>
      </c>
      <c r="BG5" s="8" t="s">
        <v>42</v>
      </c>
      <c r="BH5" s="31" t="s">
        <v>43</v>
      </c>
      <c r="BI5" s="31" t="s">
        <v>44</v>
      </c>
      <c r="BJ5" s="32"/>
      <c r="BK5" s="33" t="s">
        <v>45</v>
      </c>
      <c r="BL5" s="33" t="s">
        <v>46</v>
      </c>
      <c r="BM5" s="33" t="s">
        <v>47</v>
      </c>
    </row>
    <row r="6" spans="2:65" ht="15.75" customHeight="1" thickBot="1">
      <c r="B6" s="35"/>
      <c r="C6" s="36"/>
      <c r="D6" s="37"/>
      <c r="E6" s="38"/>
      <c r="F6" s="39"/>
      <c r="G6" s="40"/>
      <c r="H6" s="236"/>
      <c r="I6" s="41"/>
      <c r="J6" s="42"/>
      <c r="K6" s="42"/>
      <c r="L6" s="42"/>
      <c r="M6" s="42"/>
      <c r="N6" s="43"/>
      <c r="O6" s="43"/>
      <c r="P6" s="43"/>
      <c r="Q6" s="44"/>
      <c r="R6" s="45"/>
      <c r="S6" s="46"/>
      <c r="T6" s="47"/>
      <c r="U6" s="40"/>
      <c r="V6" s="48"/>
      <c r="W6" s="40"/>
      <c r="X6" s="49"/>
      <c r="Y6" s="50"/>
      <c r="Z6" s="41"/>
      <c r="AA6" s="51"/>
      <c r="AB6" s="51"/>
      <c r="AC6" s="43"/>
      <c r="AD6" s="52"/>
      <c r="AE6" s="53"/>
      <c r="AF6" s="54"/>
      <c r="AG6" s="55"/>
      <c r="AH6" s="56"/>
      <c r="AI6" s="56"/>
      <c r="AJ6" s="57"/>
      <c r="AK6" s="58"/>
      <c r="AL6" s="58"/>
      <c r="AN6" s="37"/>
      <c r="AO6" s="37"/>
      <c r="AP6" s="38"/>
      <c r="AQ6" s="38"/>
      <c r="AR6" s="38"/>
      <c r="AS6" s="38"/>
      <c r="AU6" s="37"/>
      <c r="AV6" s="38"/>
      <c r="AW6" s="38"/>
      <c r="AX6" s="39"/>
      <c r="AY6" s="59"/>
      <c r="AZ6" s="38"/>
      <c r="BA6" s="38"/>
      <c r="BB6" s="38"/>
      <c r="BC6" s="39"/>
      <c r="BD6" s="39"/>
      <c r="BE6" s="37"/>
      <c r="BF6" s="37"/>
      <c r="BG6" s="37"/>
      <c r="BH6" s="60"/>
      <c r="BI6" s="60"/>
      <c r="BJ6" s="60"/>
      <c r="BK6" s="37"/>
      <c r="BL6" s="37"/>
      <c r="BM6" s="37"/>
    </row>
    <row r="7" spans="2:65" ht="0.75" customHeight="1">
      <c r="B7" s="1334" t="s">
        <v>48</v>
      </c>
      <c r="C7" s="77"/>
      <c r="D7" s="77"/>
      <c r="E7" s="36"/>
      <c r="F7" s="78"/>
      <c r="G7" s="79"/>
      <c r="H7" s="237"/>
      <c r="I7" s="80"/>
      <c r="J7" s="81"/>
      <c r="K7" s="81"/>
      <c r="L7" s="81"/>
      <c r="M7" s="81"/>
      <c r="N7" s="77">
        <f>SUM(I7:M7)/1000</f>
        <v>0</v>
      </c>
      <c r="O7" s="77"/>
      <c r="P7" s="77"/>
      <c r="Q7" s="82"/>
      <c r="R7" s="83"/>
      <c r="S7" s="84"/>
      <c r="T7" s="79"/>
      <c r="U7" s="79"/>
      <c r="V7" s="85"/>
      <c r="W7" s="79"/>
      <c r="X7" s="86"/>
      <c r="Y7" s="87"/>
      <c r="Z7" s="80"/>
      <c r="AA7" s="88"/>
      <c r="AB7" s="88"/>
      <c r="AC7" s="77"/>
      <c r="AD7" s="89"/>
      <c r="AE7" s="80"/>
      <c r="AF7" s="77"/>
      <c r="AG7" s="89"/>
      <c r="AH7" s="79"/>
      <c r="AI7" s="79"/>
      <c r="AJ7" s="90"/>
      <c r="AK7" s="91"/>
      <c r="AL7" s="91"/>
      <c r="AN7" s="77"/>
      <c r="AO7" s="77"/>
      <c r="AP7" s="36"/>
      <c r="AQ7" s="36"/>
      <c r="AR7" s="36"/>
      <c r="AS7" s="36"/>
      <c r="AU7" s="77"/>
      <c r="AV7" s="36"/>
      <c r="AW7" s="36"/>
      <c r="AX7" s="29"/>
      <c r="AY7" s="77"/>
      <c r="AZ7" s="36"/>
      <c r="BA7" s="36"/>
      <c r="BB7" s="36"/>
      <c r="BC7" s="29"/>
      <c r="BD7" s="29"/>
      <c r="BE7" s="92"/>
      <c r="BF7" s="77"/>
      <c r="BG7" s="77"/>
      <c r="BH7" s="93"/>
      <c r="BI7" s="93"/>
      <c r="BJ7" s="93"/>
      <c r="BK7" s="77"/>
      <c r="BL7" s="77"/>
      <c r="BM7" s="77"/>
    </row>
    <row r="8" spans="2:65" ht="39" customHeight="1">
      <c r="B8" s="1335"/>
      <c r="C8" s="94" t="s">
        <v>49</v>
      </c>
      <c r="D8" s="94" t="e">
        <f>#REF!</f>
        <v>#REF!</v>
      </c>
      <c r="E8" s="95" t="e">
        <f>#REF!</f>
        <v>#REF!</v>
      </c>
      <c r="F8" s="96" t="e">
        <f>#REF!</f>
        <v>#REF!</v>
      </c>
      <c r="G8" s="97" t="e">
        <f>SUM(E8:F8)</f>
        <v>#REF!</v>
      </c>
      <c r="H8" s="238"/>
      <c r="I8" s="98" t="e">
        <f>#REF!</f>
        <v>#REF!</v>
      </c>
      <c r="J8" s="99" t="e">
        <f>#REF!</f>
        <v>#REF!</v>
      </c>
      <c r="K8" s="99" t="e">
        <f>#REF!</f>
        <v>#REF!</v>
      </c>
      <c r="L8" s="99" t="e">
        <f>#REF!</f>
        <v>#REF!</v>
      </c>
      <c r="M8" s="99" t="e">
        <f>#REF!</f>
        <v>#REF!</v>
      </c>
      <c r="N8" s="94" t="e">
        <f>#REF!</f>
        <v>#REF!</v>
      </c>
      <c r="O8" s="94" t="e">
        <f>#REF!</f>
        <v>#REF!</v>
      </c>
      <c r="P8" s="94" t="e">
        <f>#REF!</f>
        <v>#REF!</v>
      </c>
      <c r="Q8" s="100" t="e">
        <f>#REF!</f>
        <v>#REF!</v>
      </c>
      <c r="R8" s="101" t="e">
        <f>#REF!</f>
        <v>#REF!</v>
      </c>
      <c r="S8" s="102" t="e">
        <f>#REF!</f>
        <v>#REF!</v>
      </c>
      <c r="T8" s="97" t="e">
        <f>I8-J8+K8+L8+M8+Q8+R8+S8</f>
        <v>#REF!</v>
      </c>
      <c r="U8" s="97" t="e">
        <f>G8-T8</f>
        <v>#REF!</v>
      </c>
      <c r="V8" s="103" t="e">
        <f t="shared" ref="V8:V25" si="0">U8/G8</f>
        <v>#REF!</v>
      </c>
      <c r="W8" s="97" t="e">
        <f t="shared" ref="W8:W25" si="1">MAX((U8*0.4),0)</f>
        <v>#REF!</v>
      </c>
      <c r="X8" s="104" t="e">
        <f t="shared" ref="X8:X25" si="2">U8-W8</f>
        <v>#REF!</v>
      </c>
      <c r="Y8" s="105" t="e">
        <f t="shared" ref="Y8:Y25" si="3">SUM(X8,Q8)</f>
        <v>#REF!</v>
      </c>
      <c r="Z8" s="98" t="e">
        <f t="shared" ref="Z8:Z25" si="4">$Y8/5%</f>
        <v>#REF!</v>
      </c>
      <c r="AA8" s="106" t="e">
        <f t="shared" ref="AA8:AA25" si="5">$Y8/6.66%</f>
        <v>#REF!</v>
      </c>
      <c r="AB8" s="106" t="e">
        <f t="shared" ref="AB8:AB25" si="6">$Y8/10%</f>
        <v>#REF!</v>
      </c>
      <c r="AC8" s="94" t="e">
        <f t="shared" ref="AC8:AC25" si="7">$Y8/15%</f>
        <v>#REF!</v>
      </c>
      <c r="AD8" s="107" t="e">
        <f t="shared" ref="AD8:AD25" si="8">$Y8/20%</f>
        <v>#REF!</v>
      </c>
      <c r="AE8" s="98" t="e">
        <f>#REF!</f>
        <v>#REF!</v>
      </c>
      <c r="AF8" s="94" t="e">
        <f>#REF!</f>
        <v>#REF!</v>
      </c>
      <c r="AG8" s="107" t="e">
        <f>#REF!</f>
        <v>#REF!</v>
      </c>
      <c r="AH8" s="97" t="e">
        <f>#REF!</f>
        <v>#REF!</v>
      </c>
      <c r="AI8" s="97" t="e">
        <f>#REF!</f>
        <v>#REF!</v>
      </c>
      <c r="AJ8" s="108" t="e">
        <f t="shared" ref="AJ8:AJ25" si="9">SUM(AE8:AI8)</f>
        <v>#REF!</v>
      </c>
      <c r="AK8" s="109" t="e">
        <f t="shared" ref="AK8:AK25" si="10">IF((AA8-AJ8)&gt;0,"○","×")</f>
        <v>#REF!</v>
      </c>
      <c r="AL8" s="109" t="e">
        <f t="shared" ref="AL8:AL25" si="11">IF((AB8-AJ8)&gt;0,"○","×")</f>
        <v>#REF!</v>
      </c>
      <c r="AN8" s="94">
        <v>109666</v>
      </c>
      <c r="AO8" s="94">
        <v>111112</v>
      </c>
      <c r="AP8" s="95">
        <v>115169</v>
      </c>
      <c r="AQ8" s="95">
        <v>100771</v>
      </c>
      <c r="AR8" s="95">
        <f>SUM(AN8:AP8)</f>
        <v>335947</v>
      </c>
      <c r="AS8" s="95">
        <f>AR8/3</f>
        <v>111982.33333333333</v>
      </c>
      <c r="AU8" s="94">
        <v>1759</v>
      </c>
      <c r="AV8" s="95"/>
      <c r="AW8" s="95">
        <f t="shared" ref="AW8:AW25" si="12">SUM(AU8:AV8)</f>
        <v>1759</v>
      </c>
      <c r="AX8" s="29"/>
      <c r="AY8" s="94">
        <v>277234</v>
      </c>
      <c r="AZ8" s="95">
        <v>35408</v>
      </c>
      <c r="BA8" s="95"/>
      <c r="BB8" s="95">
        <v>328875</v>
      </c>
      <c r="BC8" s="110">
        <f>AY8/BB8</f>
        <v>0.84297681489927789</v>
      </c>
      <c r="BD8" s="111" t="e">
        <f>AJ8*BC8*0.04</f>
        <v>#REF!</v>
      </c>
      <c r="BE8" s="112" t="s">
        <v>50</v>
      </c>
      <c r="BF8" s="94">
        <v>163</v>
      </c>
      <c r="BG8" s="94"/>
      <c r="BH8" s="113" t="e">
        <f t="shared" ref="BH8:BH25" si="13">I8/$BF8</f>
        <v>#REF!</v>
      </c>
      <c r="BI8" s="113" t="e">
        <f t="shared" ref="BI8:BI18" si="14">I8/$BG8</f>
        <v>#REF!</v>
      </c>
      <c r="BJ8" s="114" t="s">
        <v>51</v>
      </c>
      <c r="BK8" s="94" t="e">
        <f>K8/$BF$8</f>
        <v>#REF!</v>
      </c>
      <c r="BL8" s="94" t="e">
        <f>U8/$BF$8</f>
        <v>#REF!</v>
      </c>
      <c r="BM8" s="94" t="e">
        <f>Y8/$BF$8</f>
        <v>#REF!</v>
      </c>
    </row>
    <row r="9" spans="2:65" ht="39" customHeight="1">
      <c r="B9" s="1331" t="s">
        <v>52</v>
      </c>
      <c r="C9" s="115" t="s">
        <v>53</v>
      </c>
      <c r="D9" s="115" t="e">
        <f>#REF!</f>
        <v>#REF!</v>
      </c>
      <c r="E9" s="116" t="e">
        <f>#REF!</f>
        <v>#REF!</v>
      </c>
      <c r="F9" s="117" t="e">
        <f>#REF!</f>
        <v>#REF!</v>
      </c>
      <c r="G9" s="118" t="e">
        <f>SUM(E9:F9)</f>
        <v>#REF!</v>
      </c>
      <c r="H9" s="239"/>
      <c r="I9" s="119" t="e">
        <f>#REF!</f>
        <v>#REF!</v>
      </c>
      <c r="J9" s="116" t="e">
        <f>#REF!</f>
        <v>#REF!</v>
      </c>
      <c r="K9" s="99" t="e">
        <f>#REF!</f>
        <v>#REF!</v>
      </c>
      <c r="L9" s="116" t="e">
        <f>#REF!</f>
        <v>#REF!</v>
      </c>
      <c r="M9" s="313" t="e">
        <f>#REF!</f>
        <v>#REF!</v>
      </c>
      <c r="N9" s="114" t="e">
        <f>#REF!</f>
        <v>#REF!</v>
      </c>
      <c r="O9" s="114" t="e">
        <f>#REF!</f>
        <v>#REF!</v>
      </c>
      <c r="P9" s="115" t="e">
        <f>#REF!</f>
        <v>#REF!</v>
      </c>
      <c r="Q9" s="120" t="e">
        <f>#REF!</f>
        <v>#REF!</v>
      </c>
      <c r="R9" s="121" t="e">
        <f>#REF!</f>
        <v>#REF!</v>
      </c>
      <c r="S9" s="122" t="e">
        <f>#REF!</f>
        <v>#REF!</v>
      </c>
      <c r="T9" s="97" t="e">
        <f>I9-J9+K9+L9+M9+Q9+R9+S9</f>
        <v>#REF!</v>
      </c>
      <c r="U9" s="118" t="e">
        <f>G9-T9</f>
        <v>#REF!</v>
      </c>
      <c r="V9" s="123" t="e">
        <f t="shared" si="0"/>
        <v>#REF!</v>
      </c>
      <c r="W9" s="118" t="e">
        <f t="shared" si="1"/>
        <v>#REF!</v>
      </c>
      <c r="X9" s="124" t="e">
        <f t="shared" si="2"/>
        <v>#REF!</v>
      </c>
      <c r="Y9" s="125" t="e">
        <f t="shared" si="3"/>
        <v>#REF!</v>
      </c>
      <c r="Z9" s="119" t="e">
        <f t="shared" si="4"/>
        <v>#REF!</v>
      </c>
      <c r="AA9" s="126" t="e">
        <f t="shared" si="5"/>
        <v>#REF!</v>
      </c>
      <c r="AB9" s="126" t="e">
        <f t="shared" si="6"/>
        <v>#REF!</v>
      </c>
      <c r="AC9" s="115" t="e">
        <f t="shared" si="7"/>
        <v>#REF!</v>
      </c>
      <c r="AD9" s="107" t="e">
        <f t="shared" si="8"/>
        <v>#REF!</v>
      </c>
      <c r="AE9" s="119" t="e">
        <f>#REF!</f>
        <v>#REF!</v>
      </c>
      <c r="AF9" s="115" t="e">
        <f>#REF!</f>
        <v>#REF!</v>
      </c>
      <c r="AG9" s="107" t="e">
        <f>#REF!</f>
        <v>#REF!</v>
      </c>
      <c r="AH9" s="118" t="e">
        <f>#REF!</f>
        <v>#REF!</v>
      </c>
      <c r="AI9" s="118" t="e">
        <f>#REF!</f>
        <v>#REF!</v>
      </c>
      <c r="AJ9" s="127" t="e">
        <f t="shared" si="9"/>
        <v>#REF!</v>
      </c>
      <c r="AK9" s="128" t="e">
        <f t="shared" si="10"/>
        <v>#REF!</v>
      </c>
      <c r="AL9" s="128" t="e">
        <f t="shared" si="11"/>
        <v>#REF!</v>
      </c>
      <c r="AN9" s="115">
        <v>32728</v>
      </c>
      <c r="AO9" s="115">
        <v>34046</v>
      </c>
      <c r="AP9" s="116">
        <v>34816</v>
      </c>
      <c r="AQ9" s="116">
        <v>35871</v>
      </c>
      <c r="AR9" s="116">
        <f>SUM(AN9:AP9)</f>
        <v>101590</v>
      </c>
      <c r="AS9" s="116">
        <f t="shared" ref="AS9:AS20" si="15">AR9/3</f>
        <v>33863.333333333336</v>
      </c>
      <c r="AU9" s="115">
        <v>6</v>
      </c>
      <c r="AV9" s="116"/>
      <c r="AW9" s="116">
        <f t="shared" si="12"/>
        <v>6</v>
      </c>
      <c r="AX9" s="29"/>
      <c r="AY9" s="115">
        <v>53762</v>
      </c>
      <c r="AZ9" s="116">
        <v>915</v>
      </c>
      <c r="BA9" s="116"/>
      <c r="BB9" s="116">
        <v>59310</v>
      </c>
      <c r="BC9" s="110">
        <f>AY9/BB9</f>
        <v>0.90645759568369588</v>
      </c>
      <c r="BD9" s="110"/>
      <c r="BE9" s="129" t="s">
        <v>50</v>
      </c>
      <c r="BF9" s="115">
        <v>100</v>
      </c>
      <c r="BG9" s="115"/>
      <c r="BH9" s="114" t="e">
        <f t="shared" si="13"/>
        <v>#REF!</v>
      </c>
      <c r="BI9" s="114" t="e">
        <f t="shared" si="14"/>
        <v>#REF!</v>
      </c>
      <c r="BJ9" s="114" t="s">
        <v>54</v>
      </c>
      <c r="BK9" s="115" t="e">
        <f>K9/$BF$8</f>
        <v>#REF!</v>
      </c>
      <c r="BL9" s="115" t="e">
        <f>U9/$BF$8</f>
        <v>#REF!</v>
      </c>
      <c r="BM9" s="115" t="e">
        <f>Y9/$BF$8</f>
        <v>#REF!</v>
      </c>
    </row>
    <row r="10" spans="2:65" ht="39" customHeight="1">
      <c r="B10" s="1331"/>
      <c r="C10" s="130" t="s">
        <v>55</v>
      </c>
      <c r="D10" s="130" t="e">
        <f>#REF!</f>
        <v>#REF!</v>
      </c>
      <c r="E10" s="131" t="e">
        <f>#REF!</f>
        <v>#REF!</v>
      </c>
      <c r="F10" s="29" t="e">
        <f>#REF!</f>
        <v>#REF!</v>
      </c>
      <c r="G10" s="132" t="e">
        <f>SUM(E10:F10)</f>
        <v>#REF!</v>
      </c>
      <c r="H10" s="240"/>
      <c r="I10" s="133" t="e">
        <f>#REF!</f>
        <v>#REF!</v>
      </c>
      <c r="J10" s="131" t="e">
        <f>#REF!</f>
        <v>#REF!</v>
      </c>
      <c r="K10" s="99" t="e">
        <f>#REF!</f>
        <v>#REF!</v>
      </c>
      <c r="L10" s="131" t="e">
        <f>#REF!</f>
        <v>#REF!</v>
      </c>
      <c r="M10" s="131" t="e">
        <f>#REF!</f>
        <v>#REF!</v>
      </c>
      <c r="N10" s="130" t="e">
        <f>#REF!</f>
        <v>#REF!</v>
      </c>
      <c r="O10" s="130" t="e">
        <f>#REF!</f>
        <v>#REF!</v>
      </c>
      <c r="P10" s="130" t="e">
        <f>#REF!</f>
        <v>#REF!</v>
      </c>
      <c r="Q10" s="134" t="e">
        <f>#REF!</f>
        <v>#REF!</v>
      </c>
      <c r="R10" s="135" t="e">
        <f>#REF!</f>
        <v>#REF!</v>
      </c>
      <c r="S10" s="136" t="e">
        <f>#REF!</f>
        <v>#REF!</v>
      </c>
      <c r="T10" s="97" t="e">
        <f>I10-J10+K10+L10+M10+Q10+R10+S10</f>
        <v>#REF!</v>
      </c>
      <c r="U10" s="132" t="e">
        <f>G10-T10</f>
        <v>#REF!</v>
      </c>
      <c r="V10" s="137" t="e">
        <f t="shared" si="0"/>
        <v>#REF!</v>
      </c>
      <c r="W10" s="132" t="e">
        <f t="shared" si="1"/>
        <v>#REF!</v>
      </c>
      <c r="X10" s="138" t="e">
        <f t="shared" si="2"/>
        <v>#REF!</v>
      </c>
      <c r="Y10" s="139" t="e">
        <f t="shared" si="3"/>
        <v>#REF!</v>
      </c>
      <c r="Z10" s="133" t="e">
        <f t="shared" si="4"/>
        <v>#REF!</v>
      </c>
      <c r="AA10" s="140" t="e">
        <f t="shared" si="5"/>
        <v>#REF!</v>
      </c>
      <c r="AB10" s="140" t="e">
        <f t="shared" si="6"/>
        <v>#REF!</v>
      </c>
      <c r="AC10" s="130" t="e">
        <f t="shared" si="7"/>
        <v>#REF!</v>
      </c>
      <c r="AD10" s="141" t="e">
        <f t="shared" si="8"/>
        <v>#REF!</v>
      </c>
      <c r="AE10" s="133" t="e">
        <f>#REF!</f>
        <v>#REF!</v>
      </c>
      <c r="AF10" s="130" t="e">
        <f>#REF!</f>
        <v>#REF!</v>
      </c>
      <c r="AG10" s="141" t="e">
        <f>#REF!</f>
        <v>#REF!</v>
      </c>
      <c r="AH10" s="132" t="e">
        <f>#REF!</f>
        <v>#REF!</v>
      </c>
      <c r="AI10" s="132" t="e">
        <f>#REF!</f>
        <v>#REF!</v>
      </c>
      <c r="AJ10" s="142" t="e">
        <f t="shared" si="9"/>
        <v>#REF!</v>
      </c>
      <c r="AK10" s="143" t="e">
        <f t="shared" si="10"/>
        <v>#REF!</v>
      </c>
      <c r="AL10" s="143" t="e">
        <f t="shared" si="11"/>
        <v>#REF!</v>
      </c>
      <c r="AN10" s="130">
        <v>45978</v>
      </c>
      <c r="AO10" s="130">
        <v>52161</v>
      </c>
      <c r="AP10" s="131">
        <v>59330</v>
      </c>
      <c r="AQ10" s="131">
        <v>55191</v>
      </c>
      <c r="AR10" s="131">
        <f>SUM(AN10:AP10)</f>
        <v>157469</v>
      </c>
      <c r="AS10" s="131">
        <f t="shared" si="15"/>
        <v>52489.666666666664</v>
      </c>
      <c r="AU10" s="130">
        <v>568</v>
      </c>
      <c r="AV10" s="131"/>
      <c r="AW10" s="131">
        <f t="shared" si="12"/>
        <v>568</v>
      </c>
      <c r="AX10" s="29"/>
      <c r="AY10" s="130">
        <v>141693</v>
      </c>
      <c r="AZ10" s="131">
        <v>3718</v>
      </c>
      <c r="BA10" s="131"/>
      <c r="BB10" s="131">
        <v>155549</v>
      </c>
      <c r="BC10" s="110">
        <f>AY10/BB10</f>
        <v>0.91092196028261196</v>
      </c>
      <c r="BD10" s="110"/>
      <c r="BE10" s="144" t="s">
        <v>56</v>
      </c>
      <c r="BF10" s="130">
        <v>154</v>
      </c>
      <c r="BG10" s="130"/>
      <c r="BH10" s="145" t="e">
        <f t="shared" si="13"/>
        <v>#REF!</v>
      </c>
      <c r="BI10" s="145" t="e">
        <f t="shared" si="14"/>
        <v>#REF!</v>
      </c>
      <c r="BJ10" s="145"/>
      <c r="BK10" s="130" t="e">
        <f>K10/$BF$8</f>
        <v>#REF!</v>
      </c>
      <c r="BL10" s="130" t="e">
        <f>U10/$BF$8</f>
        <v>#REF!</v>
      </c>
      <c r="BM10" s="130" t="e">
        <f>Y10/$BF$8</f>
        <v>#REF!</v>
      </c>
    </row>
    <row r="11" spans="2:65" ht="39" customHeight="1" thickBot="1">
      <c r="B11" s="1332"/>
      <c r="C11" s="146" t="s">
        <v>1</v>
      </c>
      <c r="D11" s="146" t="e">
        <f>SUM(D8:D10)</f>
        <v>#REF!</v>
      </c>
      <c r="E11" s="147" t="e">
        <f>SUM(E8:E10)</f>
        <v>#REF!</v>
      </c>
      <c r="F11" s="148" t="e">
        <f>SUM(F8:F10)</f>
        <v>#REF!</v>
      </c>
      <c r="G11" s="149" t="e">
        <f>SUM(G8:G10)</f>
        <v>#REF!</v>
      </c>
      <c r="H11" s="241" t="e">
        <f>(D11+F11)/1000</f>
        <v>#REF!</v>
      </c>
      <c r="I11" s="150" t="e">
        <f>SUM(I8:I10)</f>
        <v>#REF!</v>
      </c>
      <c r="J11" s="147" t="e">
        <f>SUM(J8:J10)</f>
        <v>#REF!</v>
      </c>
      <c r="K11" s="147" t="e">
        <f>SUM(K8:K10)</f>
        <v>#REF!</v>
      </c>
      <c r="L11" s="147" t="e">
        <f>SUM(L8:L10)</f>
        <v>#REF!</v>
      </c>
      <c r="M11" s="147" t="e">
        <f>SUM(M8:M10)</f>
        <v>#REF!</v>
      </c>
      <c r="N11" s="146" t="e">
        <f>SUM(I11:M11)/1000</f>
        <v>#REF!</v>
      </c>
      <c r="O11" s="146" t="e">
        <f t="shared" ref="O11:U11" si="16">SUM(O8:O10)</f>
        <v>#REF!</v>
      </c>
      <c r="P11" s="146" t="e">
        <f t="shared" si="16"/>
        <v>#REF!</v>
      </c>
      <c r="Q11" s="151" t="e">
        <f t="shared" si="16"/>
        <v>#REF!</v>
      </c>
      <c r="R11" s="152" t="e">
        <f t="shared" si="16"/>
        <v>#REF!</v>
      </c>
      <c r="S11" s="153" t="e">
        <f t="shared" si="16"/>
        <v>#REF!</v>
      </c>
      <c r="T11" s="149" t="e">
        <f t="shared" si="16"/>
        <v>#REF!</v>
      </c>
      <c r="U11" s="149" t="e">
        <f t="shared" si="16"/>
        <v>#REF!</v>
      </c>
      <c r="V11" s="154" t="e">
        <f t="shared" si="0"/>
        <v>#REF!</v>
      </c>
      <c r="W11" s="149" t="e">
        <f t="shared" si="1"/>
        <v>#REF!</v>
      </c>
      <c r="X11" s="155" t="e">
        <f t="shared" si="2"/>
        <v>#REF!</v>
      </c>
      <c r="Y11" s="156" t="e">
        <f t="shared" si="3"/>
        <v>#REF!</v>
      </c>
      <c r="Z11" s="150" t="e">
        <f t="shared" si="4"/>
        <v>#REF!</v>
      </c>
      <c r="AA11" s="157" t="e">
        <f t="shared" si="5"/>
        <v>#REF!</v>
      </c>
      <c r="AB11" s="157" t="e">
        <f t="shared" si="6"/>
        <v>#REF!</v>
      </c>
      <c r="AC11" s="146" t="e">
        <f t="shared" si="7"/>
        <v>#REF!</v>
      </c>
      <c r="AD11" s="158" t="e">
        <f t="shared" si="8"/>
        <v>#REF!</v>
      </c>
      <c r="AE11" s="150" t="e">
        <f>SUM(AE8:AE10)</f>
        <v>#REF!</v>
      </c>
      <c r="AF11" s="146" t="e">
        <f>SUM(AF8:AF10)</f>
        <v>#REF!</v>
      </c>
      <c r="AG11" s="158" t="e">
        <f>SUM(AG8:AG10)</f>
        <v>#REF!</v>
      </c>
      <c r="AH11" s="149" t="e">
        <f>SUM(AH8:AH10)</f>
        <v>#REF!</v>
      </c>
      <c r="AI11" s="149" t="e">
        <f>SUM(AI8:AI10)</f>
        <v>#REF!</v>
      </c>
      <c r="AJ11" s="159" t="e">
        <f t="shared" si="9"/>
        <v>#REF!</v>
      </c>
      <c r="AK11" s="160" t="e">
        <f t="shared" si="10"/>
        <v>#REF!</v>
      </c>
      <c r="AL11" s="160" t="e">
        <f t="shared" si="11"/>
        <v>#REF!</v>
      </c>
      <c r="AN11" s="146">
        <f t="shared" ref="AN11:AS11" si="17">SUM(AN8:AN10)</f>
        <v>188372</v>
      </c>
      <c r="AO11" s="146">
        <f t="shared" si="17"/>
        <v>197319</v>
      </c>
      <c r="AP11" s="147">
        <f t="shared" si="17"/>
        <v>209315</v>
      </c>
      <c r="AQ11" s="147">
        <f t="shared" si="17"/>
        <v>191833</v>
      </c>
      <c r="AR11" s="147">
        <f t="shared" si="17"/>
        <v>595006</v>
      </c>
      <c r="AS11" s="147">
        <f t="shared" si="17"/>
        <v>198335.33333333331</v>
      </c>
      <c r="AU11" s="146">
        <f>SUM(AU8:AU10)</f>
        <v>2333</v>
      </c>
      <c r="AV11" s="147">
        <f>SUM(AV8:AV10)</f>
        <v>0</v>
      </c>
      <c r="AW11" s="147">
        <f t="shared" si="12"/>
        <v>2333</v>
      </c>
      <c r="AX11" s="29"/>
      <c r="AY11" s="146"/>
      <c r="AZ11" s="147"/>
      <c r="BA11" s="147"/>
      <c r="BB11" s="147"/>
      <c r="BC11" s="110"/>
      <c r="BD11" s="110"/>
      <c r="BE11" s="161"/>
      <c r="BF11" s="146">
        <f>SUM(BF8:BF10)</f>
        <v>417</v>
      </c>
      <c r="BG11" s="146">
        <f>SUM(BG8:BG10)</f>
        <v>0</v>
      </c>
      <c r="BH11" s="162" t="e">
        <f t="shared" si="13"/>
        <v>#REF!</v>
      </c>
      <c r="BI11" s="162" t="e">
        <f t="shared" si="14"/>
        <v>#REF!</v>
      </c>
      <c r="BJ11" s="162"/>
      <c r="BK11" s="146" t="e">
        <f>SUM(BK8:BK10)</f>
        <v>#REF!</v>
      </c>
      <c r="BL11" s="146" t="e">
        <f>SUM(BL8:BL10)</f>
        <v>#REF!</v>
      </c>
      <c r="BM11" s="146" t="e">
        <f>SUM(BM8:BM10)</f>
        <v>#REF!</v>
      </c>
    </row>
    <row r="12" spans="2:65" ht="39" customHeight="1">
      <c r="B12" s="1333" t="s">
        <v>2</v>
      </c>
      <c r="C12" s="77" t="s">
        <v>57</v>
      </c>
      <c r="D12" s="77" t="e">
        <f>#REF!</f>
        <v>#REF!</v>
      </c>
      <c r="E12" s="36" t="e">
        <f>#REF!</f>
        <v>#REF!</v>
      </c>
      <c r="F12" s="78"/>
      <c r="G12" s="79" t="e">
        <f>SUM(E12:F12)</f>
        <v>#REF!</v>
      </c>
      <c r="H12" s="237"/>
      <c r="I12" s="80" t="e">
        <f>#REF!</f>
        <v>#REF!</v>
      </c>
      <c r="J12" s="36" t="e">
        <f>#REF!</f>
        <v>#REF!</v>
      </c>
      <c r="K12" s="36" t="e">
        <f>#REF!</f>
        <v>#REF!</v>
      </c>
      <c r="L12" s="36" t="e">
        <f>#REF!</f>
        <v>#REF!</v>
      </c>
      <c r="M12" s="36" t="e">
        <f>#REF!</f>
        <v>#REF!</v>
      </c>
      <c r="N12" s="77" t="e">
        <f>#REF!</f>
        <v>#REF!</v>
      </c>
      <c r="O12" s="77" t="e">
        <f>#REF!</f>
        <v>#REF!</v>
      </c>
      <c r="P12" s="77" t="e">
        <f>#REF!</f>
        <v>#REF!</v>
      </c>
      <c r="Q12" s="82" t="e">
        <f>#REF!</f>
        <v>#REF!</v>
      </c>
      <c r="R12" s="83" t="e">
        <f>#REF!</f>
        <v>#REF!</v>
      </c>
      <c r="S12" s="84" t="e">
        <f>#REF!</f>
        <v>#REF!</v>
      </c>
      <c r="T12" s="97" t="e">
        <f>I12-J12+K12+L12+M12+Q12+R12+S12</f>
        <v>#REF!</v>
      </c>
      <c r="U12" s="79" t="e">
        <f>G12-T12</f>
        <v>#REF!</v>
      </c>
      <c r="V12" s="85" t="e">
        <f t="shared" si="0"/>
        <v>#REF!</v>
      </c>
      <c r="W12" s="79" t="e">
        <f t="shared" si="1"/>
        <v>#REF!</v>
      </c>
      <c r="X12" s="86" t="e">
        <f t="shared" si="2"/>
        <v>#REF!</v>
      </c>
      <c r="Y12" s="87" t="e">
        <f t="shared" si="3"/>
        <v>#REF!</v>
      </c>
      <c r="Z12" s="80" t="e">
        <f t="shared" si="4"/>
        <v>#REF!</v>
      </c>
      <c r="AA12" s="88" t="e">
        <f t="shared" si="5"/>
        <v>#REF!</v>
      </c>
      <c r="AB12" s="88" t="e">
        <f t="shared" si="6"/>
        <v>#REF!</v>
      </c>
      <c r="AC12" s="77" t="e">
        <f t="shared" si="7"/>
        <v>#REF!</v>
      </c>
      <c r="AD12" s="89" t="e">
        <f t="shared" si="8"/>
        <v>#REF!</v>
      </c>
      <c r="AE12" s="80" t="e">
        <f>#REF!</f>
        <v>#REF!</v>
      </c>
      <c r="AF12" s="77" t="e">
        <f>#REF!</f>
        <v>#REF!</v>
      </c>
      <c r="AG12" s="89" t="e">
        <f>#REF!</f>
        <v>#REF!</v>
      </c>
      <c r="AH12" s="79" t="e">
        <f>#REF!</f>
        <v>#REF!</v>
      </c>
      <c r="AI12" s="79" t="e">
        <f>#REF!</f>
        <v>#REF!</v>
      </c>
      <c r="AJ12" s="90" t="e">
        <f t="shared" si="9"/>
        <v>#REF!</v>
      </c>
      <c r="AK12" s="163" t="e">
        <f t="shared" si="10"/>
        <v>#REF!</v>
      </c>
      <c r="AL12" s="163" t="e">
        <f t="shared" si="11"/>
        <v>#REF!</v>
      </c>
      <c r="AN12" s="77">
        <v>74248</v>
      </c>
      <c r="AO12" s="77">
        <v>78912</v>
      </c>
      <c r="AP12" s="36">
        <v>76148</v>
      </c>
      <c r="AQ12" s="36">
        <v>55490</v>
      </c>
      <c r="AR12" s="36">
        <f t="shared" ref="AR12:AR24" si="18">SUM(AN12:AP12)</f>
        <v>229308</v>
      </c>
      <c r="AS12" s="36">
        <f t="shared" si="15"/>
        <v>76436</v>
      </c>
      <c r="AU12" s="77">
        <v>816</v>
      </c>
      <c r="AV12" s="36"/>
      <c r="AW12" s="36">
        <f t="shared" si="12"/>
        <v>816</v>
      </c>
      <c r="AX12" s="29"/>
      <c r="AY12" s="77">
        <v>131413</v>
      </c>
      <c r="AZ12" s="36">
        <v>14348</v>
      </c>
      <c r="BA12" s="36"/>
      <c r="BB12" s="36">
        <v>155803</v>
      </c>
      <c r="BC12" s="110">
        <f>AY12/BB12</f>
        <v>0.84345615938075647</v>
      </c>
      <c r="BD12" s="110"/>
      <c r="BE12" s="92" t="s">
        <v>50</v>
      </c>
      <c r="BF12" s="77">
        <v>200</v>
      </c>
      <c r="BG12" s="77"/>
      <c r="BH12" s="93" t="e">
        <f t="shared" si="13"/>
        <v>#REF!</v>
      </c>
      <c r="BI12" s="93" t="e">
        <f t="shared" si="14"/>
        <v>#REF!</v>
      </c>
      <c r="BJ12" s="93"/>
      <c r="BK12" s="77" t="e">
        <f>K12/$BF$8</f>
        <v>#REF!</v>
      </c>
      <c r="BL12" s="77" t="e">
        <f>U12/$BF$8</f>
        <v>#REF!</v>
      </c>
      <c r="BM12" s="77" t="e">
        <f>Y12/$BF$8</f>
        <v>#REF!</v>
      </c>
    </row>
    <row r="13" spans="2:65" ht="39" customHeight="1">
      <c r="B13" s="1331"/>
      <c r="C13" s="115" t="s">
        <v>58</v>
      </c>
      <c r="D13" s="115" t="e">
        <f>#REF!</f>
        <v>#REF!</v>
      </c>
      <c r="E13" s="116" t="e">
        <f>#REF!</f>
        <v>#REF!</v>
      </c>
      <c r="F13" s="117"/>
      <c r="G13" s="118" t="e">
        <f>SUM(E13:F13)</f>
        <v>#REF!</v>
      </c>
      <c r="H13" s="239"/>
      <c r="I13" s="119" t="e">
        <f>#REF!</f>
        <v>#REF!</v>
      </c>
      <c r="J13" s="116" t="e">
        <f>#REF!</f>
        <v>#REF!</v>
      </c>
      <c r="K13" s="116" t="e">
        <f>#REF!</f>
        <v>#REF!</v>
      </c>
      <c r="L13" s="116" t="e">
        <f>#REF!</f>
        <v>#REF!</v>
      </c>
      <c r="M13" s="116" t="e">
        <f>#REF!</f>
        <v>#REF!</v>
      </c>
      <c r="N13" s="115" t="e">
        <f>#REF!</f>
        <v>#REF!</v>
      </c>
      <c r="O13" s="115" t="e">
        <f>#REF!</f>
        <v>#REF!</v>
      </c>
      <c r="P13" s="115" t="e">
        <f>#REF!</f>
        <v>#REF!</v>
      </c>
      <c r="Q13" s="120" t="e">
        <f>#REF!</f>
        <v>#REF!</v>
      </c>
      <c r="R13" s="121" t="e">
        <f>#REF!</f>
        <v>#REF!</v>
      </c>
      <c r="S13" s="122" t="e">
        <f>#REF!</f>
        <v>#REF!</v>
      </c>
      <c r="T13" s="97" t="e">
        <f>I13-J13+K13+L13+M13+Q13+R13+S13</f>
        <v>#REF!</v>
      </c>
      <c r="U13" s="118" t="e">
        <f>G13-T13</f>
        <v>#REF!</v>
      </c>
      <c r="V13" s="123" t="e">
        <f t="shared" si="0"/>
        <v>#REF!</v>
      </c>
      <c r="W13" s="118" t="e">
        <f t="shared" si="1"/>
        <v>#REF!</v>
      </c>
      <c r="X13" s="124" t="e">
        <f t="shared" si="2"/>
        <v>#REF!</v>
      </c>
      <c r="Y13" s="125" t="e">
        <f t="shared" si="3"/>
        <v>#REF!</v>
      </c>
      <c r="Z13" s="119" t="e">
        <f t="shared" si="4"/>
        <v>#REF!</v>
      </c>
      <c r="AA13" s="126" t="e">
        <f t="shared" si="5"/>
        <v>#REF!</v>
      </c>
      <c r="AB13" s="126" t="e">
        <f t="shared" si="6"/>
        <v>#REF!</v>
      </c>
      <c r="AC13" s="115" t="e">
        <f t="shared" si="7"/>
        <v>#REF!</v>
      </c>
      <c r="AD13" s="164" t="e">
        <f t="shared" si="8"/>
        <v>#REF!</v>
      </c>
      <c r="AE13" s="119" t="e">
        <f>#REF!</f>
        <v>#REF!</v>
      </c>
      <c r="AF13" s="115" t="e">
        <f>#REF!</f>
        <v>#REF!</v>
      </c>
      <c r="AG13" s="164" t="e">
        <f>#REF!</f>
        <v>#REF!</v>
      </c>
      <c r="AH13" s="118" t="e">
        <f>#REF!</f>
        <v>#REF!</v>
      </c>
      <c r="AI13" s="118" t="e">
        <f>#REF!</f>
        <v>#REF!</v>
      </c>
      <c r="AJ13" s="127" t="e">
        <f t="shared" si="9"/>
        <v>#REF!</v>
      </c>
      <c r="AK13" s="128" t="e">
        <f t="shared" si="10"/>
        <v>#REF!</v>
      </c>
      <c r="AL13" s="128" t="e">
        <f t="shared" si="11"/>
        <v>#REF!</v>
      </c>
      <c r="AN13" s="115">
        <v>56781</v>
      </c>
      <c r="AO13" s="115">
        <v>69755</v>
      </c>
      <c r="AP13" s="116">
        <v>77349</v>
      </c>
      <c r="AQ13" s="116">
        <v>68716</v>
      </c>
      <c r="AR13" s="116">
        <f t="shared" si="18"/>
        <v>203885</v>
      </c>
      <c r="AS13" s="116">
        <f t="shared" si="15"/>
        <v>67961.666666666672</v>
      </c>
      <c r="AU13" s="115">
        <v>642</v>
      </c>
      <c r="AV13" s="116"/>
      <c r="AW13" s="116">
        <f t="shared" si="12"/>
        <v>642</v>
      </c>
      <c r="AX13" s="29"/>
      <c r="AY13" s="115">
        <v>29369</v>
      </c>
      <c r="AZ13" s="116">
        <v>8306</v>
      </c>
      <c r="BA13" s="116"/>
      <c r="BB13" s="116">
        <v>51296</v>
      </c>
      <c r="BC13" s="110">
        <f>AY13/BB13</f>
        <v>0.57253976918278227</v>
      </c>
      <c r="BD13" s="110"/>
      <c r="BE13" s="165" t="s">
        <v>59</v>
      </c>
      <c r="BF13" s="166">
        <v>66</v>
      </c>
      <c r="BG13" s="166"/>
      <c r="BH13" s="166" t="e">
        <f t="shared" si="13"/>
        <v>#REF!</v>
      </c>
      <c r="BI13" s="166" t="e">
        <f t="shared" si="14"/>
        <v>#REF!</v>
      </c>
      <c r="BJ13" s="166"/>
      <c r="BK13" s="115" t="e">
        <f>K13/$BF$8</f>
        <v>#REF!</v>
      </c>
      <c r="BL13" s="115" t="e">
        <f>U13/$BF$8</f>
        <v>#REF!</v>
      </c>
      <c r="BM13" s="115" t="e">
        <f>Y13/$BF$8</f>
        <v>#REF!</v>
      </c>
    </row>
    <row r="14" spans="2:65" ht="39" customHeight="1">
      <c r="B14" s="1331"/>
      <c r="C14" s="115" t="s">
        <v>60</v>
      </c>
      <c r="D14" s="115" t="e">
        <f>#REF!</f>
        <v>#REF!</v>
      </c>
      <c r="E14" s="116" t="e">
        <f>#REF!</f>
        <v>#REF!</v>
      </c>
      <c r="F14" s="167"/>
      <c r="G14" s="118" t="e">
        <f>SUM(E14:F14)</f>
        <v>#REF!</v>
      </c>
      <c r="H14" s="239"/>
      <c r="I14" s="119" t="e">
        <f>#REF!</f>
        <v>#REF!</v>
      </c>
      <c r="J14" s="116" t="e">
        <f>#REF!</f>
        <v>#REF!</v>
      </c>
      <c r="K14" s="116" t="e">
        <f>#REF!</f>
        <v>#REF!</v>
      </c>
      <c r="L14" s="116" t="e">
        <f>#REF!</f>
        <v>#REF!</v>
      </c>
      <c r="M14" s="116" t="e">
        <f>#REF!</f>
        <v>#REF!</v>
      </c>
      <c r="N14" s="115" t="e">
        <f>#REF!</f>
        <v>#REF!</v>
      </c>
      <c r="O14" s="115" t="e">
        <f>#REF!</f>
        <v>#REF!</v>
      </c>
      <c r="P14" s="115" t="e">
        <f>#REF!</f>
        <v>#REF!</v>
      </c>
      <c r="Q14" s="120" t="e">
        <f>#REF!</f>
        <v>#REF!</v>
      </c>
      <c r="R14" s="121" t="e">
        <f>#REF!</f>
        <v>#REF!</v>
      </c>
      <c r="S14" s="122" t="e">
        <f>#REF!</f>
        <v>#REF!</v>
      </c>
      <c r="T14" s="97" t="e">
        <f>I14-J14+K14+L14+M14+Q14+R14+S14</f>
        <v>#REF!</v>
      </c>
      <c r="U14" s="118" t="e">
        <f>G14-T14</f>
        <v>#REF!</v>
      </c>
      <c r="V14" s="123" t="e">
        <f t="shared" si="0"/>
        <v>#REF!</v>
      </c>
      <c r="W14" s="118" t="e">
        <f t="shared" si="1"/>
        <v>#REF!</v>
      </c>
      <c r="X14" s="124" t="e">
        <f t="shared" si="2"/>
        <v>#REF!</v>
      </c>
      <c r="Y14" s="125" t="e">
        <f t="shared" si="3"/>
        <v>#REF!</v>
      </c>
      <c r="Z14" s="119" t="e">
        <f t="shared" si="4"/>
        <v>#REF!</v>
      </c>
      <c r="AA14" s="126" t="e">
        <f t="shared" si="5"/>
        <v>#REF!</v>
      </c>
      <c r="AB14" s="126" t="e">
        <f t="shared" si="6"/>
        <v>#REF!</v>
      </c>
      <c r="AC14" s="115" t="e">
        <f t="shared" si="7"/>
        <v>#REF!</v>
      </c>
      <c r="AD14" s="164" t="e">
        <f t="shared" si="8"/>
        <v>#REF!</v>
      </c>
      <c r="AE14" s="119" t="e">
        <f>#REF!</f>
        <v>#REF!</v>
      </c>
      <c r="AF14" s="115" t="e">
        <f>#REF!</f>
        <v>#REF!</v>
      </c>
      <c r="AG14" s="164" t="e">
        <f>#REF!</f>
        <v>#REF!</v>
      </c>
      <c r="AH14" s="118" t="e">
        <f>#REF!</f>
        <v>#REF!</v>
      </c>
      <c r="AI14" s="118" t="e">
        <f>#REF!</f>
        <v>#REF!</v>
      </c>
      <c r="AJ14" s="127" t="e">
        <f t="shared" si="9"/>
        <v>#REF!</v>
      </c>
      <c r="AK14" s="128" t="e">
        <f t="shared" si="10"/>
        <v>#REF!</v>
      </c>
      <c r="AL14" s="128" t="e">
        <f t="shared" si="11"/>
        <v>#REF!</v>
      </c>
      <c r="AN14" s="115">
        <v>30822</v>
      </c>
      <c r="AO14" s="115">
        <v>31484</v>
      </c>
      <c r="AP14" s="116">
        <v>31754</v>
      </c>
      <c r="AQ14" s="116">
        <v>26161</v>
      </c>
      <c r="AR14" s="116">
        <f t="shared" si="18"/>
        <v>94060</v>
      </c>
      <c r="AS14" s="116">
        <f t="shared" si="15"/>
        <v>31353.333333333332</v>
      </c>
      <c r="AU14" s="115">
        <v>608</v>
      </c>
      <c r="AV14" s="116"/>
      <c r="AW14" s="116">
        <f t="shared" si="12"/>
        <v>608</v>
      </c>
      <c r="AX14" s="29"/>
      <c r="AY14" s="115">
        <v>163186</v>
      </c>
      <c r="AZ14" s="116">
        <v>10550</v>
      </c>
      <c r="BA14" s="116"/>
      <c r="BB14" s="116">
        <v>211343</v>
      </c>
      <c r="BC14" s="110">
        <f>AY14/BB14</f>
        <v>0.77213818295377656</v>
      </c>
      <c r="BD14" s="110"/>
      <c r="BE14" s="129" t="s">
        <v>59</v>
      </c>
      <c r="BF14" s="115">
        <v>200</v>
      </c>
      <c r="BG14" s="115"/>
      <c r="BH14" s="114" t="e">
        <f t="shared" si="13"/>
        <v>#REF!</v>
      </c>
      <c r="BI14" s="114" t="e">
        <f t="shared" si="14"/>
        <v>#REF!</v>
      </c>
      <c r="BJ14" s="114"/>
      <c r="BK14" s="115" t="e">
        <f>K14/$BF$8</f>
        <v>#REF!</v>
      </c>
      <c r="BL14" s="115" t="e">
        <f>U14/$BF$8</f>
        <v>#REF!</v>
      </c>
      <c r="BM14" s="115" t="e">
        <f>Y14/$BF$8</f>
        <v>#REF!</v>
      </c>
    </row>
    <row r="15" spans="2:65" ht="39" customHeight="1">
      <c r="B15" s="1331"/>
      <c r="C15" s="130" t="s">
        <v>84</v>
      </c>
      <c r="D15" s="130" t="e">
        <f>#REF!</f>
        <v>#REF!</v>
      </c>
      <c r="E15" s="131" t="e">
        <f>#REF!</f>
        <v>#REF!</v>
      </c>
      <c r="F15" s="29" t="e">
        <f>#REF!</f>
        <v>#REF!</v>
      </c>
      <c r="G15" s="132" t="e">
        <f>SUM(E15:F15)</f>
        <v>#REF!</v>
      </c>
      <c r="H15" s="240"/>
      <c r="I15" s="133" t="e">
        <f>#REF!</f>
        <v>#REF!</v>
      </c>
      <c r="J15" s="131" t="e">
        <f>#REF!</f>
        <v>#REF!</v>
      </c>
      <c r="K15" s="131" t="e">
        <f>#REF!</f>
        <v>#REF!</v>
      </c>
      <c r="L15" s="131" t="e">
        <f>#REF!</f>
        <v>#REF!</v>
      </c>
      <c r="M15" s="131" t="e">
        <f>#REF!</f>
        <v>#REF!</v>
      </c>
      <c r="N15" s="130" t="e">
        <f>#REF!</f>
        <v>#REF!</v>
      </c>
      <c r="O15" s="130" t="e">
        <f>#REF!</f>
        <v>#REF!</v>
      </c>
      <c r="P15" s="130" t="e">
        <f>#REF!</f>
        <v>#REF!</v>
      </c>
      <c r="Q15" s="134" t="e">
        <f>#REF!</f>
        <v>#REF!</v>
      </c>
      <c r="R15" s="135" t="e">
        <f>#REF!</f>
        <v>#REF!</v>
      </c>
      <c r="S15" s="136" t="e">
        <f>#REF!</f>
        <v>#REF!</v>
      </c>
      <c r="T15" s="97" t="e">
        <f>I15-J15+K15+L15+M15+Q15+R15+S15</f>
        <v>#REF!</v>
      </c>
      <c r="U15" s="132" t="e">
        <f>G15-T15</f>
        <v>#REF!</v>
      </c>
      <c r="V15" s="137" t="e">
        <f t="shared" si="0"/>
        <v>#REF!</v>
      </c>
      <c r="W15" s="132" t="e">
        <f t="shared" si="1"/>
        <v>#REF!</v>
      </c>
      <c r="X15" s="138" t="e">
        <f t="shared" si="2"/>
        <v>#REF!</v>
      </c>
      <c r="Y15" s="139" t="e">
        <f t="shared" si="3"/>
        <v>#REF!</v>
      </c>
      <c r="Z15" s="133" t="e">
        <f t="shared" si="4"/>
        <v>#REF!</v>
      </c>
      <c r="AA15" s="140" t="e">
        <f t="shared" si="5"/>
        <v>#REF!</v>
      </c>
      <c r="AB15" s="140" t="e">
        <f t="shared" si="6"/>
        <v>#REF!</v>
      </c>
      <c r="AC15" s="130" t="e">
        <f t="shared" si="7"/>
        <v>#REF!</v>
      </c>
      <c r="AD15" s="141" t="e">
        <f t="shared" si="8"/>
        <v>#REF!</v>
      </c>
      <c r="AE15" s="133" t="e">
        <f>#REF!</f>
        <v>#REF!</v>
      </c>
      <c r="AF15" s="130" t="e">
        <f>#REF!</f>
        <v>#REF!</v>
      </c>
      <c r="AG15" s="141" t="e">
        <f>#REF!</f>
        <v>#REF!</v>
      </c>
      <c r="AH15" s="132" t="e">
        <f>#REF!</f>
        <v>#REF!</v>
      </c>
      <c r="AI15" s="132" t="e">
        <f>#REF!</f>
        <v>#REF!</v>
      </c>
      <c r="AJ15" s="142" t="e">
        <f t="shared" si="9"/>
        <v>#REF!</v>
      </c>
      <c r="AK15" s="143" t="e">
        <f t="shared" si="10"/>
        <v>#REF!</v>
      </c>
      <c r="AL15" s="143" t="e">
        <f t="shared" si="11"/>
        <v>#REF!</v>
      </c>
      <c r="AN15" s="130">
        <v>55998</v>
      </c>
      <c r="AO15" s="130">
        <v>57061</v>
      </c>
      <c r="AP15" s="131">
        <v>57915</v>
      </c>
      <c r="AQ15" s="131">
        <v>51079</v>
      </c>
      <c r="AR15" s="131">
        <f t="shared" si="18"/>
        <v>170974</v>
      </c>
      <c r="AS15" s="131">
        <f t="shared" si="15"/>
        <v>56991.333333333336</v>
      </c>
      <c r="AU15" s="130">
        <v>1388</v>
      </c>
      <c r="AV15" s="131"/>
      <c r="AW15" s="131">
        <f t="shared" si="12"/>
        <v>1388</v>
      </c>
      <c r="AX15" s="29"/>
      <c r="AY15" s="130">
        <v>319301</v>
      </c>
      <c r="AZ15" s="131">
        <v>16557</v>
      </c>
      <c r="BA15" s="131"/>
      <c r="BB15" s="131">
        <v>361996</v>
      </c>
      <c r="BC15" s="110">
        <f>AY15/BB15</f>
        <v>0.88205670780892609</v>
      </c>
      <c r="BD15" s="110"/>
      <c r="BE15" s="144" t="s">
        <v>59</v>
      </c>
      <c r="BF15" s="130">
        <v>207</v>
      </c>
      <c r="BG15" s="130"/>
      <c r="BH15" s="145" t="e">
        <f t="shared" si="13"/>
        <v>#REF!</v>
      </c>
      <c r="BI15" s="145" t="e">
        <f t="shared" si="14"/>
        <v>#REF!</v>
      </c>
      <c r="BJ15" s="145"/>
      <c r="BK15" s="130" t="e">
        <f>K15/$BF$8</f>
        <v>#REF!</v>
      </c>
      <c r="BL15" s="130" t="e">
        <f>U15/$BF$8</f>
        <v>#REF!</v>
      </c>
      <c r="BM15" s="130" t="e">
        <f>Y15/$BF$8</f>
        <v>#REF!</v>
      </c>
    </row>
    <row r="16" spans="2:65" ht="39" customHeight="1" thickBot="1">
      <c r="B16" s="1332"/>
      <c r="C16" s="146" t="s">
        <v>1</v>
      </c>
      <c r="D16" s="146" t="e">
        <f>SUM(D12:D15)</f>
        <v>#REF!</v>
      </c>
      <c r="E16" s="147" t="e">
        <f>SUM(E12:E15)</f>
        <v>#REF!</v>
      </c>
      <c r="F16" s="148" t="e">
        <f>SUM(F12:F15)</f>
        <v>#REF!</v>
      </c>
      <c r="G16" s="149" t="e">
        <f>SUM(G12:G15)</f>
        <v>#REF!</v>
      </c>
      <c r="H16" s="241" t="e">
        <f>(D16+F16)/1000</f>
        <v>#REF!</v>
      </c>
      <c r="I16" s="150" t="e">
        <f>SUM(I12:I15)</f>
        <v>#REF!</v>
      </c>
      <c r="J16" s="147" t="e">
        <f>SUM(J12:J15)</f>
        <v>#REF!</v>
      </c>
      <c r="K16" s="147" t="e">
        <f>SUM(K12:K15)</f>
        <v>#REF!</v>
      </c>
      <c r="L16" s="147" t="e">
        <f>SUM(L12:L15)</f>
        <v>#REF!</v>
      </c>
      <c r="M16" s="147" t="e">
        <f>SUM(M12:M15)</f>
        <v>#REF!</v>
      </c>
      <c r="N16" s="146" t="e">
        <f>SUM(I16:M16)/1000</f>
        <v>#REF!</v>
      </c>
      <c r="O16" s="146" t="e">
        <f t="shared" ref="O16:U16" si="19">SUM(O12:O15)</f>
        <v>#REF!</v>
      </c>
      <c r="P16" s="146" t="e">
        <f t="shared" si="19"/>
        <v>#REF!</v>
      </c>
      <c r="Q16" s="151" t="e">
        <f t="shared" si="19"/>
        <v>#REF!</v>
      </c>
      <c r="R16" s="152" t="e">
        <f t="shared" si="19"/>
        <v>#REF!</v>
      </c>
      <c r="S16" s="153" t="e">
        <f t="shared" si="19"/>
        <v>#REF!</v>
      </c>
      <c r="T16" s="149" t="e">
        <f t="shared" si="19"/>
        <v>#REF!</v>
      </c>
      <c r="U16" s="149" t="e">
        <f t="shared" si="19"/>
        <v>#REF!</v>
      </c>
      <c r="V16" s="154" t="e">
        <f t="shared" si="0"/>
        <v>#REF!</v>
      </c>
      <c r="W16" s="149" t="e">
        <f t="shared" si="1"/>
        <v>#REF!</v>
      </c>
      <c r="X16" s="155" t="e">
        <f t="shared" si="2"/>
        <v>#REF!</v>
      </c>
      <c r="Y16" s="156" t="e">
        <f t="shared" si="3"/>
        <v>#REF!</v>
      </c>
      <c r="Z16" s="150" t="e">
        <f t="shared" si="4"/>
        <v>#REF!</v>
      </c>
      <c r="AA16" s="157" t="e">
        <f t="shared" si="5"/>
        <v>#REF!</v>
      </c>
      <c r="AB16" s="157" t="e">
        <f t="shared" si="6"/>
        <v>#REF!</v>
      </c>
      <c r="AC16" s="146" t="e">
        <f t="shared" si="7"/>
        <v>#REF!</v>
      </c>
      <c r="AD16" s="158" t="e">
        <f t="shared" si="8"/>
        <v>#REF!</v>
      </c>
      <c r="AE16" s="150" t="e">
        <f>SUM(AE12:AE15)</f>
        <v>#REF!</v>
      </c>
      <c r="AF16" s="146" t="e">
        <f>SUM(AF12:AF15)</f>
        <v>#REF!</v>
      </c>
      <c r="AG16" s="158" t="e">
        <f>SUM(AG12:AG15)</f>
        <v>#REF!</v>
      </c>
      <c r="AH16" s="149" t="e">
        <f>SUM(AH12:AH15)</f>
        <v>#REF!</v>
      </c>
      <c r="AI16" s="149" t="e">
        <f>SUM(AI12:AI15)</f>
        <v>#REF!</v>
      </c>
      <c r="AJ16" s="159" t="e">
        <f t="shared" si="9"/>
        <v>#REF!</v>
      </c>
      <c r="AK16" s="160" t="e">
        <f t="shared" si="10"/>
        <v>#REF!</v>
      </c>
      <c r="AL16" s="160" t="e">
        <f t="shared" si="11"/>
        <v>#REF!</v>
      </c>
      <c r="AN16" s="146">
        <f t="shared" ref="AN16:AS16" si="20">SUM(AN12:AN15)</f>
        <v>217849</v>
      </c>
      <c r="AO16" s="146">
        <f t="shared" si="20"/>
        <v>237212</v>
      </c>
      <c r="AP16" s="147">
        <f t="shared" si="20"/>
        <v>243166</v>
      </c>
      <c r="AQ16" s="147">
        <f t="shared" si="20"/>
        <v>201446</v>
      </c>
      <c r="AR16" s="147">
        <f t="shared" si="20"/>
        <v>698227</v>
      </c>
      <c r="AS16" s="147">
        <f t="shared" si="20"/>
        <v>232742.33333333337</v>
      </c>
      <c r="AU16" s="146">
        <f>SUM(AU12:AU15)</f>
        <v>3454</v>
      </c>
      <c r="AV16" s="147">
        <f>SUM(AV12:AV15)</f>
        <v>0</v>
      </c>
      <c r="AW16" s="147">
        <f t="shared" si="12"/>
        <v>3454</v>
      </c>
      <c r="AX16" s="29"/>
      <c r="AY16" s="146"/>
      <c r="AZ16" s="147"/>
      <c r="BA16" s="147"/>
      <c r="BB16" s="147"/>
      <c r="BC16" s="110"/>
      <c r="BD16" s="110"/>
      <c r="BE16" s="161"/>
      <c r="BF16" s="146">
        <f>SUM(BF12:BF15)</f>
        <v>673</v>
      </c>
      <c r="BG16" s="146">
        <f>SUM(BG12:BG15)</f>
        <v>0</v>
      </c>
      <c r="BH16" s="162" t="e">
        <f t="shared" si="13"/>
        <v>#REF!</v>
      </c>
      <c r="BI16" s="162" t="e">
        <f t="shared" si="14"/>
        <v>#REF!</v>
      </c>
      <c r="BJ16" s="162"/>
      <c r="BK16" s="146" t="e">
        <f>SUM(BK12:BK15)</f>
        <v>#REF!</v>
      </c>
      <c r="BL16" s="146" t="e">
        <f>SUM(BL12:BL15)</f>
        <v>#REF!</v>
      </c>
      <c r="BM16" s="146" t="e">
        <f>SUM(BM12:BM15)</f>
        <v>#REF!</v>
      </c>
    </row>
    <row r="17" spans="2:65" ht="39" customHeight="1">
      <c r="B17" s="1333" t="s">
        <v>61</v>
      </c>
      <c r="C17" s="130" t="s">
        <v>62</v>
      </c>
      <c r="D17" s="130" t="e">
        <f>#REF!</f>
        <v>#REF!</v>
      </c>
      <c r="E17" s="131" t="e">
        <f>#REF!</f>
        <v>#REF!</v>
      </c>
      <c r="F17" s="29" t="e">
        <f>#REF!</f>
        <v>#REF!</v>
      </c>
      <c r="G17" s="132" t="e">
        <f>SUM(E17:F17)</f>
        <v>#REF!</v>
      </c>
      <c r="H17" s="240"/>
      <c r="I17" s="133" t="e">
        <f>#REF!</f>
        <v>#REF!</v>
      </c>
      <c r="J17" s="131" t="e">
        <f>#REF!</f>
        <v>#REF!</v>
      </c>
      <c r="K17" s="131" t="e">
        <f>#REF!</f>
        <v>#REF!</v>
      </c>
      <c r="L17" s="131" t="e">
        <f>#REF!</f>
        <v>#REF!</v>
      </c>
      <c r="M17" s="131" t="e">
        <f>#REF!</f>
        <v>#REF!</v>
      </c>
      <c r="N17" s="130" t="e">
        <f>#REF!</f>
        <v>#REF!</v>
      </c>
      <c r="O17" s="130" t="e">
        <f>#REF!</f>
        <v>#REF!</v>
      </c>
      <c r="P17" t="e">
        <f>#REF!</f>
        <v>#REF!</v>
      </c>
      <c r="Q17" s="134" t="e">
        <f>#REF!</f>
        <v>#REF!</v>
      </c>
      <c r="R17" s="135" t="e">
        <f>#REF!</f>
        <v>#REF!</v>
      </c>
      <c r="S17" s="136" t="e">
        <f>#REF!</f>
        <v>#REF!</v>
      </c>
      <c r="T17" s="97" t="e">
        <f>I17-J17+K17+L17+M17+Q17+R17+S17</f>
        <v>#REF!</v>
      </c>
      <c r="U17" s="132" t="e">
        <f>G17-T17</f>
        <v>#REF!</v>
      </c>
      <c r="V17" s="137" t="e">
        <f t="shared" si="0"/>
        <v>#REF!</v>
      </c>
      <c r="W17" s="132" t="e">
        <f t="shared" si="1"/>
        <v>#REF!</v>
      </c>
      <c r="X17" s="138" t="e">
        <f t="shared" si="2"/>
        <v>#REF!</v>
      </c>
      <c r="Y17" s="139" t="e">
        <f t="shared" si="3"/>
        <v>#REF!</v>
      </c>
      <c r="Z17" s="133" t="e">
        <f t="shared" si="4"/>
        <v>#REF!</v>
      </c>
      <c r="AA17" s="140" t="e">
        <f t="shared" si="5"/>
        <v>#REF!</v>
      </c>
      <c r="AB17" s="140" t="e">
        <f t="shared" si="6"/>
        <v>#REF!</v>
      </c>
      <c r="AC17" s="130" t="e">
        <f t="shared" si="7"/>
        <v>#REF!</v>
      </c>
      <c r="AD17" s="141" t="e">
        <f t="shared" si="8"/>
        <v>#REF!</v>
      </c>
      <c r="AE17" s="133" t="e">
        <f>#REF!</f>
        <v>#REF!</v>
      </c>
      <c r="AF17" s="130" t="e">
        <f>#REF!</f>
        <v>#REF!</v>
      </c>
      <c r="AG17" s="141" t="e">
        <f>#REF!</f>
        <v>#REF!</v>
      </c>
      <c r="AH17" s="132" t="e">
        <f>#REF!</f>
        <v>#REF!</v>
      </c>
      <c r="AI17" s="132" t="e">
        <f>#REF!</f>
        <v>#REF!</v>
      </c>
      <c r="AJ17" s="142" t="e">
        <f t="shared" si="9"/>
        <v>#REF!</v>
      </c>
      <c r="AK17" s="143" t="e">
        <f t="shared" si="10"/>
        <v>#REF!</v>
      </c>
      <c r="AL17" s="143" t="e">
        <f t="shared" si="11"/>
        <v>#REF!</v>
      </c>
      <c r="AN17" s="130">
        <v>141525</v>
      </c>
      <c r="AO17" s="130">
        <v>150417</v>
      </c>
      <c r="AP17" s="131">
        <v>139259</v>
      </c>
      <c r="AQ17" s="131">
        <v>131690</v>
      </c>
      <c r="AR17" s="131">
        <f t="shared" si="18"/>
        <v>431201</v>
      </c>
      <c r="AS17" s="131">
        <f t="shared" si="15"/>
        <v>143733.66666666666</v>
      </c>
      <c r="AU17" s="130">
        <v>1328</v>
      </c>
      <c r="AV17" s="131"/>
      <c r="AW17" s="131">
        <f t="shared" si="12"/>
        <v>1328</v>
      </c>
      <c r="AX17" s="29"/>
      <c r="AY17" s="130">
        <v>173111</v>
      </c>
      <c r="AZ17" s="131">
        <v>0</v>
      </c>
      <c r="BA17" s="131"/>
      <c r="BB17" s="131">
        <v>205358</v>
      </c>
      <c r="BC17" s="110">
        <f>AY17/BB17</f>
        <v>0.84297178585689381</v>
      </c>
      <c r="BD17" s="110"/>
      <c r="BE17" s="144" t="s">
        <v>59</v>
      </c>
      <c r="BF17" s="130">
        <v>200</v>
      </c>
      <c r="BG17" s="130"/>
      <c r="BH17" s="168" t="e">
        <f t="shared" si="13"/>
        <v>#REF!</v>
      </c>
      <c r="BI17" s="168" t="e">
        <f t="shared" si="14"/>
        <v>#REF!</v>
      </c>
      <c r="BJ17" s="168"/>
      <c r="BK17" s="130" t="e">
        <f>K17/$BF$8</f>
        <v>#REF!</v>
      </c>
      <c r="BL17" s="130" t="e">
        <f>U17/$BF$8</f>
        <v>#REF!</v>
      </c>
      <c r="BM17" s="130" t="e">
        <f>Y17/$BF$8</f>
        <v>#REF!</v>
      </c>
    </row>
    <row r="18" spans="2:65" ht="39" customHeight="1">
      <c r="B18" s="1331"/>
      <c r="C18" s="115" t="s">
        <v>63</v>
      </c>
      <c r="D18" s="115" t="e">
        <f>#REF!</f>
        <v>#REF!</v>
      </c>
      <c r="E18" s="116" t="e">
        <f>#REF!</f>
        <v>#REF!</v>
      </c>
      <c r="F18" s="117" t="e">
        <f>#REF!</f>
        <v>#REF!</v>
      </c>
      <c r="G18" s="118" t="e">
        <f>SUM(E18:F18)</f>
        <v>#REF!</v>
      </c>
      <c r="H18" s="239"/>
      <c r="I18" s="119" t="e">
        <f>#REF!</f>
        <v>#REF!</v>
      </c>
      <c r="J18" s="116" t="e">
        <f>#REF!</f>
        <v>#REF!</v>
      </c>
      <c r="K18" s="116" t="e">
        <f>#REF!</f>
        <v>#REF!</v>
      </c>
      <c r="L18" s="116" t="e">
        <f>#REF!</f>
        <v>#REF!</v>
      </c>
      <c r="M18" s="116" t="e">
        <f>#REF!</f>
        <v>#REF!</v>
      </c>
      <c r="N18" s="115" t="e">
        <f>#REF!</f>
        <v>#REF!</v>
      </c>
      <c r="O18" s="115" t="e">
        <f>#REF!</f>
        <v>#REF!</v>
      </c>
      <c r="P18" t="e">
        <f>#REF!</f>
        <v>#REF!</v>
      </c>
      <c r="Q18" s="120" t="e">
        <f>#REF!</f>
        <v>#REF!</v>
      </c>
      <c r="R18" s="121" t="e">
        <f>#REF!</f>
        <v>#REF!</v>
      </c>
      <c r="S18" s="122" t="e">
        <f>#REF!</f>
        <v>#REF!</v>
      </c>
      <c r="T18" s="97" t="e">
        <f>I18-J18+K18+L18+M18+Q18+R18+S18</f>
        <v>#REF!</v>
      </c>
      <c r="U18" s="118" t="e">
        <f>G18-T18</f>
        <v>#REF!</v>
      </c>
      <c r="V18" s="123" t="e">
        <f t="shared" si="0"/>
        <v>#REF!</v>
      </c>
      <c r="W18" s="118" t="e">
        <f t="shared" si="1"/>
        <v>#REF!</v>
      </c>
      <c r="X18" s="124" t="e">
        <f t="shared" si="2"/>
        <v>#REF!</v>
      </c>
      <c r="Y18" s="125" t="e">
        <f t="shared" si="3"/>
        <v>#REF!</v>
      </c>
      <c r="Z18" s="119" t="e">
        <f t="shared" si="4"/>
        <v>#REF!</v>
      </c>
      <c r="AA18" s="126" t="e">
        <f t="shared" si="5"/>
        <v>#REF!</v>
      </c>
      <c r="AB18" s="126" t="e">
        <f t="shared" si="6"/>
        <v>#REF!</v>
      </c>
      <c r="AC18" s="115" t="e">
        <f t="shared" si="7"/>
        <v>#REF!</v>
      </c>
      <c r="AD18" s="164" t="e">
        <f t="shared" si="8"/>
        <v>#REF!</v>
      </c>
      <c r="AE18" s="119" t="e">
        <f>#REF!</f>
        <v>#REF!</v>
      </c>
      <c r="AF18" s="115" t="e">
        <f>#REF!</f>
        <v>#REF!</v>
      </c>
      <c r="AG18" s="164" t="e">
        <f>#REF!</f>
        <v>#REF!</v>
      </c>
      <c r="AH18" s="118" t="e">
        <f>#REF!</f>
        <v>#REF!</v>
      </c>
      <c r="AI18" s="118" t="e">
        <f>#REF!</f>
        <v>#REF!</v>
      </c>
      <c r="AJ18" s="127" t="e">
        <f t="shared" si="9"/>
        <v>#REF!</v>
      </c>
      <c r="AK18" s="128" t="e">
        <f t="shared" si="10"/>
        <v>#REF!</v>
      </c>
      <c r="AL18" s="128" t="e">
        <f t="shared" si="11"/>
        <v>#REF!</v>
      </c>
      <c r="AN18" s="130">
        <v>33057</v>
      </c>
      <c r="AO18" s="115">
        <v>35896</v>
      </c>
      <c r="AP18" s="131">
        <v>40603</v>
      </c>
      <c r="AQ18" s="131">
        <v>44411</v>
      </c>
      <c r="AR18" s="131">
        <f t="shared" si="18"/>
        <v>109556</v>
      </c>
      <c r="AS18" s="131">
        <f t="shared" si="15"/>
        <v>36518.666666666664</v>
      </c>
      <c r="AU18" s="130">
        <v>962</v>
      </c>
      <c r="AV18" s="131"/>
      <c r="AW18" s="131">
        <f t="shared" si="12"/>
        <v>962</v>
      </c>
      <c r="AX18" s="29"/>
      <c r="AY18" s="130">
        <v>155367</v>
      </c>
      <c r="AZ18" s="131">
        <v>13490</v>
      </c>
      <c r="BA18" s="131"/>
      <c r="BB18" s="131">
        <v>177194</v>
      </c>
      <c r="BC18" s="110">
        <f>AY18/BB18</f>
        <v>0.87681862817025402</v>
      </c>
      <c r="BD18" s="110"/>
      <c r="BE18" s="144" t="s">
        <v>50</v>
      </c>
      <c r="BF18" s="130">
        <v>196</v>
      </c>
      <c r="BG18" s="130"/>
      <c r="BH18" s="114" t="e">
        <f t="shared" si="13"/>
        <v>#REF!</v>
      </c>
      <c r="BI18" s="114" t="e">
        <f t="shared" si="14"/>
        <v>#REF!</v>
      </c>
      <c r="BJ18" s="114"/>
      <c r="BK18" s="130" t="e">
        <f>K18/$BF$8</f>
        <v>#REF!</v>
      </c>
      <c r="BL18" s="130" t="e">
        <f>U18/$BF$8</f>
        <v>#REF!</v>
      </c>
      <c r="BM18" s="130" t="e">
        <f>Y18/$BF$8</f>
        <v>#REF!</v>
      </c>
    </row>
    <row r="19" spans="2:65" ht="39" customHeight="1">
      <c r="B19" s="1331"/>
      <c r="C19" s="115" t="s">
        <v>64</v>
      </c>
      <c r="D19" s="115" t="e">
        <f>#REF!</f>
        <v>#REF!</v>
      </c>
      <c r="E19" s="116" t="e">
        <f>#REF!</f>
        <v>#REF!</v>
      </c>
      <c r="F19" s="117" t="e">
        <f>#REF!</f>
        <v>#REF!</v>
      </c>
      <c r="G19" s="118" t="e">
        <f>SUM(E19:F19)</f>
        <v>#REF!</v>
      </c>
      <c r="H19" s="239"/>
      <c r="I19" s="119" t="e">
        <f>#REF!</f>
        <v>#REF!</v>
      </c>
      <c r="J19" s="116" t="e">
        <f>#REF!</f>
        <v>#REF!</v>
      </c>
      <c r="K19" s="116" t="e">
        <f>#REF!</f>
        <v>#REF!</v>
      </c>
      <c r="L19" s="116" t="e">
        <f>#REF!</f>
        <v>#REF!</v>
      </c>
      <c r="M19" s="116" t="e">
        <f>#REF!</f>
        <v>#REF!</v>
      </c>
      <c r="N19" s="115" t="e">
        <f>#REF!</f>
        <v>#REF!</v>
      </c>
      <c r="O19" s="115" t="e">
        <f>#REF!</f>
        <v>#REF!</v>
      </c>
      <c r="P19" t="e">
        <f>#REF!</f>
        <v>#REF!</v>
      </c>
      <c r="Q19" s="120" t="e">
        <f>#REF!</f>
        <v>#REF!</v>
      </c>
      <c r="R19" s="121" t="e">
        <f>#REF!</f>
        <v>#REF!</v>
      </c>
      <c r="S19" s="122" t="e">
        <f>#REF!</f>
        <v>#REF!</v>
      </c>
      <c r="T19" s="97" t="e">
        <f>I19-J19+K19+L19+M19+Q19+R19+S19</f>
        <v>#REF!</v>
      </c>
      <c r="U19" s="118" t="e">
        <f>G19-T19</f>
        <v>#REF!</v>
      </c>
      <c r="V19" s="123" t="e">
        <f t="shared" si="0"/>
        <v>#REF!</v>
      </c>
      <c r="W19" s="118" t="e">
        <f t="shared" si="1"/>
        <v>#REF!</v>
      </c>
      <c r="X19" s="124" t="e">
        <f t="shared" si="2"/>
        <v>#REF!</v>
      </c>
      <c r="Y19" s="125" t="e">
        <f t="shared" si="3"/>
        <v>#REF!</v>
      </c>
      <c r="Z19" s="119" t="e">
        <f t="shared" si="4"/>
        <v>#REF!</v>
      </c>
      <c r="AA19" s="126" t="e">
        <f t="shared" si="5"/>
        <v>#REF!</v>
      </c>
      <c r="AB19" s="126" t="e">
        <f t="shared" si="6"/>
        <v>#REF!</v>
      </c>
      <c r="AC19" s="115" t="e">
        <f t="shared" si="7"/>
        <v>#REF!</v>
      </c>
      <c r="AD19" s="164" t="e">
        <f t="shared" si="8"/>
        <v>#REF!</v>
      </c>
      <c r="AE19" s="119" t="e">
        <f>#REF!</f>
        <v>#REF!</v>
      </c>
      <c r="AF19" s="115" t="e">
        <f>#REF!</f>
        <v>#REF!</v>
      </c>
      <c r="AG19" s="164" t="e">
        <f>#REF!</f>
        <v>#REF!</v>
      </c>
      <c r="AH19" s="118" t="e">
        <f>#REF!</f>
        <v>#REF!</v>
      </c>
      <c r="AI19" s="118" t="e">
        <f>#REF!</f>
        <v>#REF!</v>
      </c>
      <c r="AJ19" s="127" t="e">
        <f t="shared" si="9"/>
        <v>#REF!</v>
      </c>
      <c r="AK19" s="128" t="e">
        <f t="shared" si="10"/>
        <v>#REF!</v>
      </c>
      <c r="AL19" s="128" t="e">
        <f t="shared" si="11"/>
        <v>#REF!</v>
      </c>
      <c r="AN19" s="130">
        <v>47295</v>
      </c>
      <c r="AO19" s="115">
        <v>47813</v>
      </c>
      <c r="AP19" s="131">
        <v>39937</v>
      </c>
      <c r="AQ19" s="131">
        <v>38714</v>
      </c>
      <c r="AR19" s="131">
        <f t="shared" si="18"/>
        <v>135045</v>
      </c>
      <c r="AS19" s="131">
        <f t="shared" si="15"/>
        <v>45015</v>
      </c>
      <c r="AU19" s="130">
        <v>746</v>
      </c>
      <c r="AV19" s="131"/>
      <c r="AW19" s="131">
        <f t="shared" si="12"/>
        <v>746</v>
      </c>
      <c r="AX19" s="29"/>
      <c r="AY19" s="130">
        <v>133050</v>
      </c>
      <c r="AZ19" s="131">
        <v>10381</v>
      </c>
      <c r="BA19" s="131"/>
      <c r="BB19" s="131">
        <v>149214</v>
      </c>
      <c r="BC19" s="110">
        <f>AY19/BB19</f>
        <v>0.8916723631830793</v>
      </c>
      <c r="BD19" s="110"/>
      <c r="BE19" s="169" t="s">
        <v>50</v>
      </c>
      <c r="BF19" s="134">
        <v>203</v>
      </c>
      <c r="BG19" s="169"/>
      <c r="BH19" s="120" t="e">
        <f t="shared" si="13"/>
        <v>#REF!</v>
      </c>
      <c r="BI19" s="170" t="s">
        <v>85</v>
      </c>
      <c r="BJ19" s="120" t="s">
        <v>65</v>
      </c>
      <c r="BK19" s="130" t="e">
        <f>K19/$BF$8</f>
        <v>#REF!</v>
      </c>
      <c r="BL19" s="130" t="e">
        <f>U19/$BF$8</f>
        <v>#REF!</v>
      </c>
      <c r="BM19" s="130" t="e">
        <f>Y19/$BF$8</f>
        <v>#REF!</v>
      </c>
    </row>
    <row r="20" spans="2:65" ht="39" customHeight="1">
      <c r="B20" s="1331"/>
      <c r="C20" s="171" t="s">
        <v>86</v>
      </c>
      <c r="D20" s="171" t="e">
        <f>#REF!</f>
        <v>#REF!</v>
      </c>
      <c r="E20" s="172" t="e">
        <f>#REF!</f>
        <v>#REF!</v>
      </c>
      <c r="F20" s="173" t="e">
        <f>#REF!</f>
        <v>#REF!</v>
      </c>
      <c r="G20" s="174" t="e">
        <f>SUM(E20:F20)</f>
        <v>#REF!</v>
      </c>
      <c r="H20" s="242"/>
      <c r="I20" s="175" t="e">
        <f>#REF!</f>
        <v>#REF!</v>
      </c>
      <c r="J20" s="172" t="e">
        <f>#REF!</f>
        <v>#REF!</v>
      </c>
      <c r="K20" s="172" t="e">
        <f>#REF!</f>
        <v>#REF!</v>
      </c>
      <c r="L20" s="172" t="e">
        <f>#REF!</f>
        <v>#REF!</v>
      </c>
      <c r="M20" s="172" t="e">
        <f>#REF!</f>
        <v>#REF!</v>
      </c>
      <c r="N20" s="171" t="e">
        <f>#REF!</f>
        <v>#REF!</v>
      </c>
      <c r="O20" s="171" t="e">
        <f>#REF!</f>
        <v>#REF!</v>
      </c>
      <c r="P20" t="e">
        <f>#REF!</f>
        <v>#REF!</v>
      </c>
      <c r="Q20" s="176" t="e">
        <f>#REF!</f>
        <v>#REF!</v>
      </c>
      <c r="R20" s="177" t="e">
        <f>#REF!</f>
        <v>#REF!</v>
      </c>
      <c r="S20" s="178" t="e">
        <f>#REF!</f>
        <v>#REF!</v>
      </c>
      <c r="T20" s="97" t="e">
        <f>I20-J20+K20+L20+M20+Q20+R20+S20</f>
        <v>#REF!</v>
      </c>
      <c r="U20" s="174" t="e">
        <f>G20-T20</f>
        <v>#REF!</v>
      </c>
      <c r="V20" s="179" t="e">
        <f t="shared" si="0"/>
        <v>#REF!</v>
      </c>
      <c r="W20" s="174" t="e">
        <f t="shared" si="1"/>
        <v>#REF!</v>
      </c>
      <c r="X20" s="180" t="e">
        <f t="shared" si="2"/>
        <v>#REF!</v>
      </c>
      <c r="Y20" s="181" t="e">
        <f t="shared" si="3"/>
        <v>#REF!</v>
      </c>
      <c r="Z20" s="175" t="e">
        <f t="shared" si="4"/>
        <v>#REF!</v>
      </c>
      <c r="AA20" s="182" t="e">
        <f t="shared" si="5"/>
        <v>#REF!</v>
      </c>
      <c r="AB20" s="182" t="e">
        <f t="shared" si="6"/>
        <v>#REF!</v>
      </c>
      <c r="AC20" s="171" t="e">
        <f t="shared" si="7"/>
        <v>#REF!</v>
      </c>
      <c r="AD20" s="183" t="e">
        <f t="shared" si="8"/>
        <v>#REF!</v>
      </c>
      <c r="AE20" s="175" t="e">
        <f>#REF!</f>
        <v>#REF!</v>
      </c>
      <c r="AF20" s="171" t="e">
        <f>#REF!</f>
        <v>#REF!</v>
      </c>
      <c r="AG20" s="183" t="e">
        <f>#REF!</f>
        <v>#REF!</v>
      </c>
      <c r="AH20" s="174" t="e">
        <f>#REF!</f>
        <v>#REF!</v>
      </c>
      <c r="AI20" s="174" t="e">
        <f>#REF!</f>
        <v>#REF!</v>
      </c>
      <c r="AJ20" s="184" t="e">
        <f t="shared" si="9"/>
        <v>#REF!</v>
      </c>
      <c r="AK20" s="185" t="e">
        <f t="shared" si="10"/>
        <v>#REF!</v>
      </c>
      <c r="AL20" s="185" t="e">
        <f t="shared" si="11"/>
        <v>#REF!</v>
      </c>
      <c r="AN20" s="130">
        <v>272317</v>
      </c>
      <c r="AO20" s="171">
        <v>248549</v>
      </c>
      <c r="AP20" s="131">
        <v>237777</v>
      </c>
      <c r="AQ20" s="131">
        <v>238534</v>
      </c>
      <c r="AR20" s="131">
        <f>SUM(AN20:AP20)</f>
        <v>758643</v>
      </c>
      <c r="AS20" s="131">
        <f t="shared" si="15"/>
        <v>252881</v>
      </c>
      <c r="AU20" s="130">
        <v>2023</v>
      </c>
      <c r="AV20" s="131"/>
      <c r="AW20" s="131">
        <f t="shared" si="12"/>
        <v>2023</v>
      </c>
      <c r="AX20" s="29"/>
      <c r="AY20" s="130">
        <v>294448</v>
      </c>
      <c r="AZ20" s="131">
        <v>13547</v>
      </c>
      <c r="BA20" s="131"/>
      <c r="BB20" s="131">
        <v>320354</v>
      </c>
      <c r="BC20" s="110">
        <f>AY20/BB20</f>
        <v>0.91913320888766803</v>
      </c>
      <c r="BD20" s="110"/>
      <c r="BE20" s="144" t="s">
        <v>50</v>
      </c>
      <c r="BF20" s="130">
        <v>200</v>
      </c>
      <c r="BG20" s="130"/>
      <c r="BH20" s="186" t="e">
        <f t="shared" si="13"/>
        <v>#REF!</v>
      </c>
      <c r="BI20" s="186" t="e">
        <f t="shared" ref="BI20:BI25" si="21">I20/$BG20</f>
        <v>#REF!</v>
      </c>
      <c r="BJ20" s="186"/>
      <c r="BK20" s="130" t="e">
        <f>K20/$BF$8</f>
        <v>#REF!</v>
      </c>
      <c r="BL20" s="130" t="e">
        <f>U20/$BF$8</f>
        <v>#REF!</v>
      </c>
      <c r="BM20" s="130" t="e">
        <f>Y20/$BF$8</f>
        <v>#REF!</v>
      </c>
    </row>
    <row r="21" spans="2:65" ht="39" customHeight="1" thickBot="1">
      <c r="B21" s="1331"/>
      <c r="C21" s="146" t="s">
        <v>1</v>
      </c>
      <c r="D21" s="146" t="e">
        <f>SUM(D17:D20)</f>
        <v>#REF!</v>
      </c>
      <c r="E21" s="147" t="e">
        <f>SUM(E17:E20)</f>
        <v>#REF!</v>
      </c>
      <c r="F21" s="148" t="e">
        <f>SUM(F17:F20)</f>
        <v>#REF!</v>
      </c>
      <c r="G21" s="149" t="e">
        <f>SUM(G17:G20)</f>
        <v>#REF!</v>
      </c>
      <c r="H21" s="241" t="e">
        <f>(D21+F21)/1000</f>
        <v>#REF!</v>
      </c>
      <c r="I21" s="150" t="e">
        <f>SUM(I17:I20)</f>
        <v>#REF!</v>
      </c>
      <c r="J21" s="147" t="e">
        <f>SUM(J17:J20)</f>
        <v>#REF!</v>
      </c>
      <c r="K21" s="147" t="e">
        <f>SUM(K17:K20)</f>
        <v>#REF!</v>
      </c>
      <c r="L21" s="147" t="e">
        <f>SUM(L17:L20)</f>
        <v>#REF!</v>
      </c>
      <c r="M21" s="147" t="e">
        <f>SUM(M17:M20)</f>
        <v>#REF!</v>
      </c>
      <c r="N21" s="146" t="e">
        <f>SUM(I21:M21)/1000</f>
        <v>#REF!</v>
      </c>
      <c r="O21" s="146" t="e">
        <f t="shared" ref="O21:U21" si="22">SUM(O17:O20)</f>
        <v>#REF!</v>
      </c>
      <c r="P21" s="146" t="e">
        <f t="shared" si="22"/>
        <v>#REF!</v>
      </c>
      <c r="Q21" s="151" t="e">
        <f t="shared" si="22"/>
        <v>#REF!</v>
      </c>
      <c r="R21" s="152" t="e">
        <f t="shared" si="22"/>
        <v>#REF!</v>
      </c>
      <c r="S21" s="153" t="e">
        <f t="shared" si="22"/>
        <v>#REF!</v>
      </c>
      <c r="T21" s="149" t="e">
        <f t="shared" si="22"/>
        <v>#REF!</v>
      </c>
      <c r="U21" s="149" t="e">
        <f t="shared" si="22"/>
        <v>#REF!</v>
      </c>
      <c r="V21" s="154" t="e">
        <f t="shared" si="0"/>
        <v>#REF!</v>
      </c>
      <c r="W21" s="149" t="e">
        <f t="shared" si="1"/>
        <v>#REF!</v>
      </c>
      <c r="X21" s="155" t="e">
        <f t="shared" si="2"/>
        <v>#REF!</v>
      </c>
      <c r="Y21" s="156" t="e">
        <f t="shared" si="3"/>
        <v>#REF!</v>
      </c>
      <c r="Z21" s="150" t="e">
        <f t="shared" si="4"/>
        <v>#REF!</v>
      </c>
      <c r="AA21" s="157" t="e">
        <f t="shared" si="5"/>
        <v>#REF!</v>
      </c>
      <c r="AB21" s="157" t="e">
        <f t="shared" si="6"/>
        <v>#REF!</v>
      </c>
      <c r="AC21" s="146" t="e">
        <f t="shared" si="7"/>
        <v>#REF!</v>
      </c>
      <c r="AD21" s="158" t="e">
        <f t="shared" si="8"/>
        <v>#REF!</v>
      </c>
      <c r="AE21" s="150" t="e">
        <f>SUM(AE17:AE20)</f>
        <v>#REF!</v>
      </c>
      <c r="AF21" s="146" t="e">
        <f>SUM(AF17:AF20)</f>
        <v>#REF!</v>
      </c>
      <c r="AG21" s="158" t="e">
        <f>SUM(AG17:AG20)</f>
        <v>#REF!</v>
      </c>
      <c r="AH21" s="149" t="e">
        <f>SUM(AH17:AH20)</f>
        <v>#REF!</v>
      </c>
      <c r="AI21" s="149" t="e">
        <f>SUM(AI17:AI20)</f>
        <v>#REF!</v>
      </c>
      <c r="AJ21" s="159" t="e">
        <f t="shared" si="9"/>
        <v>#REF!</v>
      </c>
      <c r="AK21" s="160" t="e">
        <f t="shared" si="10"/>
        <v>#REF!</v>
      </c>
      <c r="AL21" s="160" t="e">
        <f t="shared" si="11"/>
        <v>#REF!</v>
      </c>
      <c r="AN21" s="146">
        <f t="shared" ref="AN21:AS21" si="23">SUM(AN17:AN20)</f>
        <v>494194</v>
      </c>
      <c r="AO21" s="146">
        <f t="shared" si="23"/>
        <v>482675</v>
      </c>
      <c r="AP21" s="147">
        <f t="shared" si="23"/>
        <v>457576</v>
      </c>
      <c r="AQ21" s="147">
        <f t="shared" si="23"/>
        <v>453349</v>
      </c>
      <c r="AR21" s="147">
        <f t="shared" si="23"/>
        <v>1434445</v>
      </c>
      <c r="AS21" s="147">
        <f t="shared" si="23"/>
        <v>478148.33333333331</v>
      </c>
      <c r="AU21" s="146">
        <f>SUM(AU17:AU20)</f>
        <v>5059</v>
      </c>
      <c r="AV21" s="147">
        <v>0</v>
      </c>
      <c r="AW21" s="147">
        <f t="shared" si="12"/>
        <v>5059</v>
      </c>
      <c r="AX21" s="29"/>
      <c r="AY21" s="146"/>
      <c r="AZ21" s="147"/>
      <c r="BA21" s="147"/>
      <c r="BB21" s="147"/>
      <c r="BC21" s="110"/>
      <c r="BD21" s="110"/>
      <c r="BE21" s="161"/>
      <c r="BF21" s="146">
        <f>SUM(BF17:BF20)</f>
        <v>799</v>
      </c>
      <c r="BG21" s="146">
        <f>SUM(BG17:BG20)</f>
        <v>0</v>
      </c>
      <c r="BH21" s="162" t="e">
        <f t="shared" si="13"/>
        <v>#REF!</v>
      </c>
      <c r="BI21" s="162" t="e">
        <f t="shared" si="21"/>
        <v>#REF!</v>
      </c>
      <c r="BJ21" s="162"/>
      <c r="BK21" s="146" t="e">
        <f>SUM(BK17:BK20)</f>
        <v>#REF!</v>
      </c>
      <c r="BL21" s="146" t="e">
        <f>SUM(BL17:BL20)</f>
        <v>#REF!</v>
      </c>
      <c r="BM21" s="146" t="e">
        <f>SUM(BM17:BM20)</f>
        <v>#REF!</v>
      </c>
    </row>
    <row r="22" spans="2:65" ht="39" customHeight="1">
      <c r="B22" s="1333" t="s">
        <v>66</v>
      </c>
      <c r="C22" s="187" t="s">
        <v>67</v>
      </c>
      <c r="D22" s="188" t="e">
        <f>#REF!</f>
        <v>#REF!</v>
      </c>
      <c r="E22" s="189" t="e">
        <f>#REF!</f>
        <v>#REF!</v>
      </c>
      <c r="F22" s="190" t="e">
        <f>#REF!</f>
        <v>#REF!</v>
      </c>
      <c r="G22" s="191" t="e">
        <f>SUM(E22:F22)</f>
        <v>#REF!</v>
      </c>
      <c r="H22" s="243"/>
      <c r="I22" s="192" t="e">
        <f>#REF!</f>
        <v>#REF!</v>
      </c>
      <c r="J22" s="189" t="e">
        <f>#REF!</f>
        <v>#REF!</v>
      </c>
      <c r="K22" s="99" t="e">
        <f>#REF!</f>
        <v>#REF!</v>
      </c>
      <c r="L22" s="189" t="e">
        <f>#REF!</f>
        <v>#REF!</v>
      </c>
      <c r="M22" s="189" t="e">
        <f>#REF!</f>
        <v>#REF!</v>
      </c>
      <c r="N22" s="188" t="e">
        <f>#REF!</f>
        <v>#REF!</v>
      </c>
      <c r="O22" s="188" t="e">
        <f>#REF!</f>
        <v>#REF!</v>
      </c>
      <c r="P22" s="188" t="e">
        <f>#REF!</f>
        <v>#REF!</v>
      </c>
      <c r="Q22" s="193" t="e">
        <f>#REF!</f>
        <v>#REF!</v>
      </c>
      <c r="R22" s="194" t="e">
        <f>#REF!</f>
        <v>#REF!</v>
      </c>
      <c r="S22" s="195" t="e">
        <f>#REF!</f>
        <v>#REF!</v>
      </c>
      <c r="T22" s="97" t="e">
        <f>I22-J22+K22+L22+M22+Q22+R22+S22</f>
        <v>#REF!</v>
      </c>
      <c r="U22" s="191" t="e">
        <f>G22-T22</f>
        <v>#REF!</v>
      </c>
      <c r="V22" s="196" t="e">
        <f t="shared" si="0"/>
        <v>#REF!</v>
      </c>
      <c r="W22" s="191" t="e">
        <f t="shared" si="1"/>
        <v>#REF!</v>
      </c>
      <c r="X22" s="197" t="e">
        <f t="shared" si="2"/>
        <v>#REF!</v>
      </c>
      <c r="Y22" s="198" t="e">
        <f t="shared" si="3"/>
        <v>#REF!</v>
      </c>
      <c r="Z22" s="192" t="e">
        <f t="shared" si="4"/>
        <v>#REF!</v>
      </c>
      <c r="AA22" s="199" t="e">
        <f t="shared" si="5"/>
        <v>#REF!</v>
      </c>
      <c r="AB22" s="199" t="e">
        <f t="shared" si="6"/>
        <v>#REF!</v>
      </c>
      <c r="AC22" s="188" t="e">
        <f t="shared" si="7"/>
        <v>#REF!</v>
      </c>
      <c r="AD22" s="200" t="e">
        <f t="shared" si="8"/>
        <v>#REF!</v>
      </c>
      <c r="AE22" s="192" t="e">
        <f>#REF!</f>
        <v>#REF!</v>
      </c>
      <c r="AF22" s="188" t="e">
        <f>#REF!</f>
        <v>#REF!</v>
      </c>
      <c r="AG22" s="200" t="e">
        <f>#REF!</f>
        <v>#REF!</v>
      </c>
      <c r="AH22" s="191" t="e">
        <f>#REF!</f>
        <v>#REF!</v>
      </c>
      <c r="AI22" s="191" t="e">
        <f>#REF!</f>
        <v>#REF!</v>
      </c>
      <c r="AJ22" s="201" t="e">
        <f t="shared" si="9"/>
        <v>#REF!</v>
      </c>
      <c r="AK22" s="202" t="e">
        <f t="shared" si="10"/>
        <v>#REF!</v>
      </c>
      <c r="AL22" s="202" t="e">
        <f t="shared" si="11"/>
        <v>#REF!</v>
      </c>
      <c r="AN22" s="77">
        <v>123294</v>
      </c>
      <c r="AO22" s="188">
        <v>130471</v>
      </c>
      <c r="AP22" s="36">
        <v>131833</v>
      </c>
      <c r="AQ22" s="36">
        <v>127398</v>
      </c>
      <c r="AR22" s="36">
        <f t="shared" si="18"/>
        <v>385598</v>
      </c>
      <c r="AS22" s="36">
        <f>AR22/3</f>
        <v>128532.66666666667</v>
      </c>
      <c r="AU22" s="77">
        <v>895</v>
      </c>
      <c r="AV22" s="36"/>
      <c r="AW22" s="36">
        <f t="shared" si="12"/>
        <v>895</v>
      </c>
      <c r="AX22" s="29"/>
      <c r="AY22" s="77">
        <v>187410</v>
      </c>
      <c r="AZ22" s="36">
        <v>6835</v>
      </c>
      <c r="BA22" s="36"/>
      <c r="BB22" s="36">
        <v>209258</v>
      </c>
      <c r="BC22" s="110">
        <f>AY22/BB22</f>
        <v>0.8955930000286727</v>
      </c>
      <c r="BD22" s="110"/>
      <c r="BE22" s="92" t="s">
        <v>59</v>
      </c>
      <c r="BF22" s="77">
        <v>206</v>
      </c>
      <c r="BG22" s="130"/>
      <c r="BH22" s="113" t="e">
        <f t="shared" si="13"/>
        <v>#REF!</v>
      </c>
      <c r="BI22" s="113" t="e">
        <f t="shared" si="21"/>
        <v>#REF!</v>
      </c>
      <c r="BJ22" s="113"/>
      <c r="BK22" s="77" t="e">
        <f>K22/$BF$8</f>
        <v>#REF!</v>
      </c>
      <c r="BL22" s="77" t="e">
        <f>U22/$BF$8</f>
        <v>#REF!</v>
      </c>
      <c r="BM22" s="77" t="e">
        <f>Y22/$BF$8</f>
        <v>#REF!</v>
      </c>
    </row>
    <row r="23" spans="2:65" ht="39" customHeight="1">
      <c r="B23" s="1331"/>
      <c r="C23" s="203" t="s">
        <v>68</v>
      </c>
      <c r="D23" s="115" t="e">
        <f>#REF!</f>
        <v>#REF!</v>
      </c>
      <c r="E23" s="116" t="e">
        <f>#REF!</f>
        <v>#REF!</v>
      </c>
      <c r="F23" s="167"/>
      <c r="G23" s="118" t="e">
        <f>SUM(E23:F23)</f>
        <v>#REF!</v>
      </c>
      <c r="H23" s="239"/>
      <c r="I23" s="119" t="e">
        <f>#REF!</f>
        <v>#REF!</v>
      </c>
      <c r="J23" s="116" t="e">
        <f>#REF!</f>
        <v>#REF!</v>
      </c>
      <c r="K23" s="99" t="e">
        <f>#REF!</f>
        <v>#REF!</v>
      </c>
      <c r="L23" s="116" t="e">
        <f>#REF!</f>
        <v>#REF!</v>
      </c>
      <c r="M23" s="116" t="e">
        <f>#REF!</f>
        <v>#REF!</v>
      </c>
      <c r="N23" s="115" t="e">
        <f>#REF!</f>
        <v>#REF!</v>
      </c>
      <c r="O23" s="115" t="e">
        <f>#REF!</f>
        <v>#REF!</v>
      </c>
      <c r="P23" s="115" t="e">
        <f>#REF!</f>
        <v>#REF!</v>
      </c>
      <c r="Q23" s="120" t="e">
        <f>#REF!</f>
        <v>#REF!</v>
      </c>
      <c r="R23" s="121" t="e">
        <f>#REF!</f>
        <v>#REF!</v>
      </c>
      <c r="S23" s="122" t="e">
        <f>#REF!</f>
        <v>#REF!</v>
      </c>
      <c r="T23" s="97" t="e">
        <f>I23-J23+K23+L23+M23+Q23+R23+S23</f>
        <v>#REF!</v>
      </c>
      <c r="U23" s="118" t="e">
        <f>G23-T23</f>
        <v>#REF!</v>
      </c>
      <c r="V23" s="123" t="e">
        <f t="shared" si="0"/>
        <v>#REF!</v>
      </c>
      <c r="W23" s="118" t="e">
        <f t="shared" si="1"/>
        <v>#REF!</v>
      </c>
      <c r="X23" s="124" t="e">
        <f t="shared" si="2"/>
        <v>#REF!</v>
      </c>
      <c r="Y23" s="125" t="e">
        <f t="shared" si="3"/>
        <v>#REF!</v>
      </c>
      <c r="Z23" s="119" t="e">
        <f t="shared" si="4"/>
        <v>#REF!</v>
      </c>
      <c r="AA23" s="126" t="e">
        <f t="shared" si="5"/>
        <v>#REF!</v>
      </c>
      <c r="AB23" s="126" t="e">
        <f t="shared" si="6"/>
        <v>#REF!</v>
      </c>
      <c r="AC23" s="115" t="e">
        <f t="shared" si="7"/>
        <v>#REF!</v>
      </c>
      <c r="AD23" s="164" t="e">
        <f t="shared" si="8"/>
        <v>#REF!</v>
      </c>
      <c r="AE23" s="119" t="e">
        <f>#REF!</f>
        <v>#REF!</v>
      </c>
      <c r="AF23" s="115" t="e">
        <f>#REF!</f>
        <v>#REF!</v>
      </c>
      <c r="AG23" s="164" t="e">
        <f>#REF!</f>
        <v>#REF!</v>
      </c>
      <c r="AH23" s="118" t="e">
        <f>#REF!</f>
        <v>#REF!</v>
      </c>
      <c r="AI23" s="118" t="e">
        <f>#REF!</f>
        <v>#REF!</v>
      </c>
      <c r="AJ23" s="127" t="e">
        <f t="shared" si="9"/>
        <v>#REF!</v>
      </c>
      <c r="AK23" s="128" t="e">
        <f t="shared" si="10"/>
        <v>#REF!</v>
      </c>
      <c r="AL23" s="128" t="e">
        <f t="shared" si="11"/>
        <v>#REF!</v>
      </c>
      <c r="AN23" s="130">
        <v>51685</v>
      </c>
      <c r="AO23" s="115">
        <v>47988</v>
      </c>
      <c r="AP23" s="131">
        <v>46814</v>
      </c>
      <c r="AQ23" s="131">
        <v>53998</v>
      </c>
      <c r="AR23" s="131">
        <f t="shared" si="18"/>
        <v>146487</v>
      </c>
      <c r="AS23" s="131">
        <f>AR23/3</f>
        <v>48829</v>
      </c>
      <c r="AU23" s="130">
        <v>900</v>
      </c>
      <c r="AV23" s="131"/>
      <c r="AW23" s="131">
        <f t="shared" si="12"/>
        <v>900</v>
      </c>
      <c r="AX23" s="29"/>
      <c r="AY23" s="130">
        <v>142010</v>
      </c>
      <c r="AZ23" s="131">
        <v>6955</v>
      </c>
      <c r="BA23" s="131"/>
      <c r="BB23" s="131">
        <v>155952</v>
      </c>
      <c r="BC23" s="110">
        <f>AY23/BB23</f>
        <v>0.91060069765055918</v>
      </c>
      <c r="BD23" s="110"/>
      <c r="BE23" s="144" t="s">
        <v>50</v>
      </c>
      <c r="BF23" s="130">
        <v>200</v>
      </c>
      <c r="BG23" s="130"/>
      <c r="BH23" s="114" t="e">
        <f t="shared" si="13"/>
        <v>#REF!</v>
      </c>
      <c r="BI23" s="114" t="e">
        <f t="shared" si="21"/>
        <v>#REF!</v>
      </c>
      <c r="BJ23" s="114" t="s">
        <v>51</v>
      </c>
      <c r="BK23" s="130" t="e">
        <f>K23/$BF$8</f>
        <v>#REF!</v>
      </c>
      <c r="BL23" s="130" t="e">
        <f>U23/$BF$8</f>
        <v>#REF!</v>
      </c>
      <c r="BM23" s="130" t="e">
        <f>Y23/$BF$8</f>
        <v>#REF!</v>
      </c>
    </row>
    <row r="24" spans="2:65" ht="39" customHeight="1">
      <c r="B24" s="1331"/>
      <c r="C24" s="204" t="s">
        <v>87</v>
      </c>
      <c r="D24" s="171" t="e">
        <f>#REF!</f>
        <v>#REF!</v>
      </c>
      <c r="E24" s="172" t="e">
        <f>#REF!</f>
        <v>#REF!</v>
      </c>
      <c r="F24" s="173"/>
      <c r="G24" s="174" t="e">
        <f>SUM(E24:F24)</f>
        <v>#REF!</v>
      </c>
      <c r="H24" s="242"/>
      <c r="I24" s="175" t="e">
        <f>#REF!</f>
        <v>#REF!</v>
      </c>
      <c r="J24" s="172" t="e">
        <f>#REF!</f>
        <v>#REF!</v>
      </c>
      <c r="K24" s="99" t="e">
        <f>#REF!</f>
        <v>#REF!</v>
      </c>
      <c r="L24" s="172" t="e">
        <f>#REF!</f>
        <v>#REF!</v>
      </c>
      <c r="M24" s="172" t="e">
        <f>#REF!</f>
        <v>#REF!</v>
      </c>
      <c r="N24" s="171" t="e">
        <f>#REF!</f>
        <v>#REF!</v>
      </c>
      <c r="O24" s="171" t="e">
        <f>#REF!</f>
        <v>#REF!</v>
      </c>
      <c r="P24" s="171" t="e">
        <f>#REF!</f>
        <v>#REF!</v>
      </c>
      <c r="Q24" s="176" t="e">
        <f>#REF!</f>
        <v>#REF!</v>
      </c>
      <c r="R24" s="177" t="e">
        <f>#REF!</f>
        <v>#REF!</v>
      </c>
      <c r="S24" s="178" t="e">
        <f>#REF!</f>
        <v>#REF!</v>
      </c>
      <c r="T24" s="97" t="e">
        <f>I24-J24+K24+L24+M24+Q24+R24+S24</f>
        <v>#REF!</v>
      </c>
      <c r="U24" s="174" t="e">
        <f>G24-T24</f>
        <v>#REF!</v>
      </c>
      <c r="V24" s="179" t="e">
        <f t="shared" si="0"/>
        <v>#REF!</v>
      </c>
      <c r="W24" s="174" t="e">
        <f t="shared" si="1"/>
        <v>#REF!</v>
      </c>
      <c r="X24" s="180" t="e">
        <f t="shared" si="2"/>
        <v>#REF!</v>
      </c>
      <c r="Y24" s="181" t="e">
        <f t="shared" si="3"/>
        <v>#REF!</v>
      </c>
      <c r="Z24" s="175" t="e">
        <f t="shared" si="4"/>
        <v>#REF!</v>
      </c>
      <c r="AA24" s="182" t="e">
        <f t="shared" si="5"/>
        <v>#REF!</v>
      </c>
      <c r="AB24" s="182" t="e">
        <f t="shared" si="6"/>
        <v>#REF!</v>
      </c>
      <c r="AC24" s="171" t="e">
        <f t="shared" si="7"/>
        <v>#REF!</v>
      </c>
      <c r="AD24" s="183" t="e">
        <f t="shared" si="8"/>
        <v>#REF!</v>
      </c>
      <c r="AE24" s="175" t="e">
        <f>#REF!</f>
        <v>#REF!</v>
      </c>
      <c r="AF24" s="171" t="e">
        <f>#REF!</f>
        <v>#REF!</v>
      </c>
      <c r="AG24" s="183" t="e">
        <f>#REF!</f>
        <v>#REF!</v>
      </c>
      <c r="AH24" s="174" t="e">
        <f>#REF!</f>
        <v>#REF!</v>
      </c>
      <c r="AI24" s="174" t="e">
        <f>#REF!</f>
        <v>#REF!</v>
      </c>
      <c r="AJ24" s="184" t="e">
        <f t="shared" si="9"/>
        <v>#REF!</v>
      </c>
      <c r="AK24" s="185" t="e">
        <f t="shared" si="10"/>
        <v>#REF!</v>
      </c>
      <c r="AL24" s="185" t="e">
        <f t="shared" si="11"/>
        <v>#REF!</v>
      </c>
      <c r="AN24" s="130">
        <v>48822</v>
      </c>
      <c r="AO24" s="171">
        <v>55322</v>
      </c>
      <c r="AP24" s="131">
        <v>62576</v>
      </c>
      <c r="AQ24" s="131">
        <v>68006</v>
      </c>
      <c r="AR24" s="131">
        <f t="shared" si="18"/>
        <v>166720</v>
      </c>
      <c r="AS24" s="131">
        <f>AR24/3</f>
        <v>55573.333333333336</v>
      </c>
      <c r="AU24" s="130">
        <v>913</v>
      </c>
      <c r="AV24" s="131"/>
      <c r="AW24" s="131">
        <f t="shared" si="12"/>
        <v>913</v>
      </c>
      <c r="AX24" s="29"/>
      <c r="AY24" s="130">
        <v>150485</v>
      </c>
      <c r="AZ24" s="131">
        <v>10317</v>
      </c>
      <c r="BA24" s="131"/>
      <c r="BB24" s="131">
        <v>169286</v>
      </c>
      <c r="BC24" s="110">
        <f>AY24/BB24</f>
        <v>0.88893942795033254</v>
      </c>
      <c r="BD24" s="110"/>
      <c r="BE24" s="205" t="s">
        <v>50</v>
      </c>
      <c r="BF24" s="145">
        <v>200</v>
      </c>
      <c r="BG24" s="206"/>
      <c r="BH24" s="207" t="e">
        <f t="shared" si="13"/>
        <v>#REF!</v>
      </c>
      <c r="BI24" s="207" t="e">
        <f t="shared" si="21"/>
        <v>#REF!</v>
      </c>
      <c r="BJ24" s="207"/>
      <c r="BK24" s="130" t="e">
        <f>K24/$BF$8</f>
        <v>#REF!</v>
      </c>
      <c r="BL24" s="130" t="e">
        <f>U24/$BF$8</f>
        <v>#REF!</v>
      </c>
      <c r="BM24" s="130" t="e">
        <f>Y24/$BF$8</f>
        <v>#REF!</v>
      </c>
    </row>
    <row r="25" spans="2:65" ht="39" customHeight="1" thickBot="1">
      <c r="B25" s="1332"/>
      <c r="C25" s="208" t="s">
        <v>1</v>
      </c>
      <c r="D25" s="146" t="e">
        <f>SUM(D22:D24)</f>
        <v>#REF!</v>
      </c>
      <c r="E25" s="147" t="e">
        <f>SUM(E22:E24)</f>
        <v>#REF!</v>
      </c>
      <c r="F25" s="148" t="e">
        <f>SUM(F22:F24)</f>
        <v>#REF!</v>
      </c>
      <c r="G25" s="149" t="e">
        <f>SUM(G22:G24)</f>
        <v>#REF!</v>
      </c>
      <c r="H25" s="241" t="e">
        <f>(D25+F25)/1000</f>
        <v>#REF!</v>
      </c>
      <c r="I25" s="150" t="e">
        <f>SUM(I22:I24)</f>
        <v>#REF!</v>
      </c>
      <c r="J25" s="147" t="e">
        <f>SUM(J22:J24)</f>
        <v>#REF!</v>
      </c>
      <c r="K25" s="147" t="e">
        <f>SUM(K22:K24)</f>
        <v>#REF!</v>
      </c>
      <c r="L25" s="147" t="e">
        <f>SUM(L22:L24)</f>
        <v>#REF!</v>
      </c>
      <c r="M25" s="147" t="e">
        <f>SUM(M22:M24)</f>
        <v>#REF!</v>
      </c>
      <c r="N25" s="146" t="e">
        <f>SUM(I25:M25)/1000</f>
        <v>#REF!</v>
      </c>
      <c r="O25" s="146" t="e">
        <f t="shared" ref="O25:U25" si="24">SUM(O22:O24)</f>
        <v>#REF!</v>
      </c>
      <c r="P25" s="146" t="e">
        <f t="shared" si="24"/>
        <v>#REF!</v>
      </c>
      <c r="Q25" s="151" t="e">
        <f t="shared" si="24"/>
        <v>#REF!</v>
      </c>
      <c r="R25" s="152" t="e">
        <f t="shared" si="24"/>
        <v>#REF!</v>
      </c>
      <c r="S25" s="153" t="e">
        <f t="shared" si="24"/>
        <v>#REF!</v>
      </c>
      <c r="T25" s="149" t="e">
        <f t="shared" si="24"/>
        <v>#REF!</v>
      </c>
      <c r="U25" s="149" t="e">
        <f t="shared" si="24"/>
        <v>#REF!</v>
      </c>
      <c r="V25" s="154" t="e">
        <f t="shared" si="0"/>
        <v>#REF!</v>
      </c>
      <c r="W25" s="149" t="e">
        <f t="shared" si="1"/>
        <v>#REF!</v>
      </c>
      <c r="X25" s="155" t="e">
        <f t="shared" si="2"/>
        <v>#REF!</v>
      </c>
      <c r="Y25" s="156" t="e">
        <f t="shared" si="3"/>
        <v>#REF!</v>
      </c>
      <c r="Z25" s="150" t="e">
        <f t="shared" si="4"/>
        <v>#REF!</v>
      </c>
      <c r="AA25" s="157" t="e">
        <f t="shared" si="5"/>
        <v>#REF!</v>
      </c>
      <c r="AB25" s="157" t="e">
        <f t="shared" si="6"/>
        <v>#REF!</v>
      </c>
      <c r="AC25" s="146" t="e">
        <f t="shared" si="7"/>
        <v>#REF!</v>
      </c>
      <c r="AD25" s="158" t="e">
        <f t="shared" si="8"/>
        <v>#REF!</v>
      </c>
      <c r="AE25" s="150" t="e">
        <f>SUM(AE22:AE24)</f>
        <v>#REF!</v>
      </c>
      <c r="AF25" s="146" t="e">
        <f>SUM(AF22:AF24)</f>
        <v>#REF!</v>
      </c>
      <c r="AG25" s="158" t="e">
        <f>SUM(AG22:AG24)</f>
        <v>#REF!</v>
      </c>
      <c r="AH25" s="149" t="e">
        <f>SUM(AH22:AH24)</f>
        <v>#REF!</v>
      </c>
      <c r="AI25" s="149" t="e">
        <f>SUM(AI22:AI24)</f>
        <v>#REF!</v>
      </c>
      <c r="AJ25" s="159" t="e">
        <f t="shared" si="9"/>
        <v>#REF!</v>
      </c>
      <c r="AK25" s="160" t="e">
        <f t="shared" si="10"/>
        <v>#REF!</v>
      </c>
      <c r="AL25" s="160" t="e">
        <f t="shared" si="11"/>
        <v>#REF!</v>
      </c>
      <c r="AN25" s="146">
        <f t="shared" ref="AN25:AS25" si="25">SUM(AN22:AN24)</f>
        <v>223801</v>
      </c>
      <c r="AO25" s="146">
        <f t="shared" si="25"/>
        <v>233781</v>
      </c>
      <c r="AP25" s="147">
        <f t="shared" si="25"/>
        <v>241223</v>
      </c>
      <c r="AQ25" s="147">
        <f t="shared" si="25"/>
        <v>249402</v>
      </c>
      <c r="AR25" s="147">
        <f t="shared" si="25"/>
        <v>698805</v>
      </c>
      <c r="AS25" s="147">
        <f t="shared" si="25"/>
        <v>232935.00000000003</v>
      </c>
      <c r="AU25" s="146">
        <f>SUM(AU22:AU24)</f>
        <v>2708</v>
      </c>
      <c r="AV25" s="146">
        <f>SUM(AV22:AV24)</f>
        <v>0</v>
      </c>
      <c r="AW25" s="147">
        <f t="shared" si="12"/>
        <v>2708</v>
      </c>
      <c r="AX25" s="29"/>
      <c r="AY25" s="146"/>
      <c r="AZ25" s="146"/>
      <c r="BA25" s="146"/>
      <c r="BB25" s="146"/>
      <c r="BC25" s="29"/>
      <c r="BD25" s="29"/>
      <c r="BE25" s="161"/>
      <c r="BF25" s="146">
        <f>SUM(BF22:BF24)</f>
        <v>606</v>
      </c>
      <c r="BG25" s="209">
        <f>SUM(BG22:BG24)</f>
        <v>0</v>
      </c>
      <c r="BH25" s="209" t="e">
        <f t="shared" si="13"/>
        <v>#REF!</v>
      </c>
      <c r="BI25" s="209" t="e">
        <f t="shared" si="21"/>
        <v>#REF!</v>
      </c>
      <c r="BJ25" s="209"/>
      <c r="BK25" s="146" t="e">
        <f>SUM(BK22:BK24)</f>
        <v>#REF!</v>
      </c>
      <c r="BL25" s="146" t="e">
        <f>SUM(BL22:BL24)</f>
        <v>#REF!</v>
      </c>
      <c r="BM25" s="146" t="e">
        <f>SUM(BM22:BM24)</f>
        <v>#REF!</v>
      </c>
    </row>
    <row r="26" spans="2:65" ht="39" customHeight="1" thickBot="1">
      <c r="B26" s="1323" t="s">
        <v>162</v>
      </c>
      <c r="C26" s="1324"/>
      <c r="D26" s="61" t="e">
        <f t="shared" ref="D26:M26" si="26">SUM(D11,D16,D21,D25)</f>
        <v>#REF!</v>
      </c>
      <c r="E26" s="28" t="e">
        <f t="shared" si="26"/>
        <v>#REF!</v>
      </c>
      <c r="F26" s="62" t="e">
        <f t="shared" si="26"/>
        <v>#REF!</v>
      </c>
      <c r="G26" s="63" t="e">
        <f t="shared" si="26"/>
        <v>#REF!</v>
      </c>
      <c r="H26" s="63" t="e">
        <f t="shared" si="26"/>
        <v>#REF!</v>
      </c>
      <c r="I26" s="64" t="e">
        <f t="shared" si="26"/>
        <v>#REF!</v>
      </c>
      <c r="J26" s="65" t="e">
        <f t="shared" si="26"/>
        <v>#REF!</v>
      </c>
      <c r="K26" s="65" t="e">
        <f t="shared" si="26"/>
        <v>#REF!</v>
      </c>
      <c r="L26" s="65" t="e">
        <f t="shared" si="26"/>
        <v>#REF!</v>
      </c>
      <c r="M26" s="65" t="e">
        <f t="shared" si="26"/>
        <v>#REF!</v>
      </c>
      <c r="N26" s="61" t="e">
        <f>SUM(I26:M26)/1000</f>
        <v>#REF!</v>
      </c>
      <c r="O26" s="61" t="e">
        <f t="shared" ref="O26:U26" si="27">SUM(O11,O16,O21,O25)</f>
        <v>#REF!</v>
      </c>
      <c r="P26" s="61" t="e">
        <f t="shared" si="27"/>
        <v>#REF!</v>
      </c>
      <c r="Q26" s="66" t="e">
        <f t="shared" si="27"/>
        <v>#REF!</v>
      </c>
      <c r="R26" s="67" t="e">
        <f t="shared" si="27"/>
        <v>#REF!</v>
      </c>
      <c r="S26" s="68" t="e">
        <f t="shared" si="27"/>
        <v>#REF!</v>
      </c>
      <c r="T26" s="63" t="e">
        <f t="shared" si="27"/>
        <v>#REF!</v>
      </c>
      <c r="U26" s="63" t="e">
        <f t="shared" si="27"/>
        <v>#REF!</v>
      </c>
      <c r="V26" s="69" t="e">
        <f>U26/G26</f>
        <v>#REF!</v>
      </c>
      <c r="W26" s="63" t="e">
        <f>MAX((U26*0.4),0)</f>
        <v>#REF!</v>
      </c>
      <c r="X26" s="70" t="e">
        <f>U26-W26</f>
        <v>#REF!</v>
      </c>
      <c r="Y26" s="71" t="e">
        <f>SUM(X26,Q26)</f>
        <v>#REF!</v>
      </c>
      <c r="Z26" s="64" t="e">
        <f>$Y26/5%</f>
        <v>#REF!</v>
      </c>
      <c r="AA26" s="72" t="e">
        <f>$Y26/6.66%</f>
        <v>#REF!</v>
      </c>
      <c r="AB26" s="72" t="e">
        <f>$Y26/10%</f>
        <v>#REF!</v>
      </c>
      <c r="AC26" s="61" t="e">
        <f>$Y26/15%</f>
        <v>#REF!</v>
      </c>
      <c r="AD26" s="73" t="e">
        <f>$Y26/20%</f>
        <v>#REF!</v>
      </c>
      <c r="AE26" s="64" t="e">
        <f>SUM(AE11,AE16,AE21,AE25)</f>
        <v>#REF!</v>
      </c>
      <c r="AF26" s="61" t="e">
        <f>SUM(AF11,AF16,AF21,AF25)</f>
        <v>#REF!</v>
      </c>
      <c r="AG26" s="73" t="e">
        <f>SUM(AG11,AG16,AG21,AG25)</f>
        <v>#REF!</v>
      </c>
      <c r="AH26" s="63" t="e">
        <f>#REF!</f>
        <v>#REF!</v>
      </c>
      <c r="AI26" s="63" t="e">
        <f>#REF!</f>
        <v>#REF!</v>
      </c>
      <c r="AJ26" s="74" t="e">
        <f>SUM(AE26:AI26)</f>
        <v>#REF!</v>
      </c>
      <c r="AK26" s="75" t="e">
        <f>IF((AA26-AJ26)&gt;0,"○","×")</f>
        <v>#REF!</v>
      </c>
      <c r="AL26" s="75" t="e">
        <f>IF((AB26-AJ26)&gt;0,"○","×")</f>
        <v>#REF!</v>
      </c>
      <c r="AN26" s="61">
        <f t="shared" ref="AN26:AQ27" si="28">SUM(AN11,AN16,AN21,AN25)</f>
        <v>1124216</v>
      </c>
      <c r="AO26" s="61">
        <f t="shared" si="28"/>
        <v>1150987</v>
      </c>
      <c r="AP26" s="28">
        <f t="shared" si="28"/>
        <v>1151280</v>
      </c>
      <c r="AQ26" s="28">
        <f t="shared" si="28"/>
        <v>1096030</v>
      </c>
      <c r="AR26" s="28">
        <f>SUM(AO26:AQ26)</f>
        <v>3398297</v>
      </c>
      <c r="AS26" s="28">
        <f>SUM(AS11,AS16,AS21,AS25)</f>
        <v>1142161</v>
      </c>
      <c r="AU26" s="61">
        <f t="shared" ref="AU26:AW27" si="29">SUM(AU11,AU16,AU21,AU25)</f>
        <v>13554</v>
      </c>
      <c r="AV26" s="61">
        <f t="shared" si="29"/>
        <v>0</v>
      </c>
      <c r="AW26" s="28">
        <f t="shared" si="29"/>
        <v>13554</v>
      </c>
      <c r="AX26" s="29"/>
      <c r="AY26" s="61">
        <f>SUM(AY11,AY16,AY21,AY25)</f>
        <v>0</v>
      </c>
      <c r="AZ26" s="61"/>
      <c r="BA26" s="61">
        <f>SUM(BA11,BA16,BA21,BA25)</f>
        <v>0</v>
      </c>
      <c r="BB26" s="61"/>
      <c r="BC26" s="29"/>
      <c r="BD26" s="29"/>
      <c r="BE26" s="6"/>
      <c r="BF26" s="61">
        <f t="shared" ref="BF26:BH27" si="30">SUM(BF11,BF16,BF21,BF25)</f>
        <v>2495</v>
      </c>
      <c r="BG26" s="61">
        <f t="shared" si="30"/>
        <v>0</v>
      </c>
      <c r="BH26" s="76" t="e">
        <f t="shared" si="30"/>
        <v>#REF!</v>
      </c>
      <c r="BI26" s="76"/>
      <c r="BJ26" s="76"/>
      <c r="BK26" s="61" t="e">
        <f t="shared" ref="BK26:BM27" si="31">SUM(BK11,BK16,BK21,BK25)</f>
        <v>#REF!</v>
      </c>
      <c r="BL26" s="61" t="e">
        <f t="shared" si="31"/>
        <v>#REF!</v>
      </c>
      <c r="BM26" s="61" t="e">
        <f t="shared" si="31"/>
        <v>#REF!</v>
      </c>
    </row>
    <row r="27" spans="2:65" ht="39" customHeight="1" thickBot="1">
      <c r="B27" s="1323" t="s">
        <v>163</v>
      </c>
      <c r="C27" s="1324"/>
      <c r="D27" s="61" t="e">
        <f>D8+D12+D13+D17+D20+D22</f>
        <v>#REF!</v>
      </c>
      <c r="E27" s="28" t="e">
        <f t="shared" ref="E27:AA27" si="32">E8+E12+E13+E17+E20+E22</f>
        <v>#REF!</v>
      </c>
      <c r="F27" s="62" t="e">
        <f t="shared" si="32"/>
        <v>#REF!</v>
      </c>
      <c r="G27" s="63" t="e">
        <f t="shared" si="32"/>
        <v>#REF!</v>
      </c>
      <c r="H27" s="63">
        <f t="shared" si="32"/>
        <v>0</v>
      </c>
      <c r="I27" s="64" t="e">
        <f t="shared" si="32"/>
        <v>#REF!</v>
      </c>
      <c r="J27" s="65" t="e">
        <f t="shared" si="32"/>
        <v>#REF!</v>
      </c>
      <c r="K27" s="65" t="e">
        <f t="shared" si="32"/>
        <v>#REF!</v>
      </c>
      <c r="L27" s="65" t="e">
        <f t="shared" si="32"/>
        <v>#REF!</v>
      </c>
      <c r="M27" s="65" t="e">
        <f t="shared" si="32"/>
        <v>#REF!</v>
      </c>
      <c r="N27" s="61" t="e">
        <f t="shared" si="32"/>
        <v>#REF!</v>
      </c>
      <c r="O27" s="61" t="e">
        <f t="shared" si="32"/>
        <v>#REF!</v>
      </c>
      <c r="P27" s="61" t="e">
        <f t="shared" si="32"/>
        <v>#REF!</v>
      </c>
      <c r="Q27" s="66" t="e">
        <f t="shared" si="32"/>
        <v>#REF!</v>
      </c>
      <c r="R27" s="67" t="e">
        <f t="shared" si="32"/>
        <v>#REF!</v>
      </c>
      <c r="S27" s="68" t="e">
        <f t="shared" si="32"/>
        <v>#REF!</v>
      </c>
      <c r="T27" s="63" t="e">
        <f t="shared" si="32"/>
        <v>#REF!</v>
      </c>
      <c r="U27" s="63" t="e">
        <f t="shared" si="32"/>
        <v>#REF!</v>
      </c>
      <c r="V27" s="69" t="e">
        <f t="shared" si="32"/>
        <v>#REF!</v>
      </c>
      <c r="W27" s="63" t="e">
        <f t="shared" si="32"/>
        <v>#REF!</v>
      </c>
      <c r="X27" s="70" t="e">
        <f t="shared" si="32"/>
        <v>#REF!</v>
      </c>
      <c r="Y27" s="71" t="e">
        <f t="shared" si="32"/>
        <v>#REF!</v>
      </c>
      <c r="Z27" s="64" t="e">
        <f t="shared" si="32"/>
        <v>#REF!</v>
      </c>
      <c r="AA27" s="72" t="e">
        <f t="shared" si="32"/>
        <v>#REF!</v>
      </c>
      <c r="AB27" s="72" t="e">
        <f>AB8+AB12+AB13+AB17+AB20+AB22</f>
        <v>#REF!</v>
      </c>
      <c r="AC27" s="61" t="e">
        <f>AC8+AC12+AC13+AC17+AC20+AC22</f>
        <v>#REF!</v>
      </c>
      <c r="AD27" s="73" t="e">
        <f>AD8+AD12+AD13+AD17+AD20+AD22</f>
        <v>#REF!</v>
      </c>
      <c r="AE27" s="64" t="e">
        <f t="shared" ref="AE27:AJ27" si="33">AE26</f>
        <v>#REF!</v>
      </c>
      <c r="AF27" s="61" t="e">
        <f t="shared" si="33"/>
        <v>#REF!</v>
      </c>
      <c r="AG27" s="73" t="e">
        <f t="shared" si="33"/>
        <v>#REF!</v>
      </c>
      <c r="AH27" s="63" t="e">
        <f t="shared" si="33"/>
        <v>#REF!</v>
      </c>
      <c r="AI27" s="63" t="e">
        <f t="shared" si="33"/>
        <v>#REF!</v>
      </c>
      <c r="AJ27" s="74" t="e">
        <f t="shared" si="33"/>
        <v>#REF!</v>
      </c>
      <c r="AK27" s="75" t="e">
        <f>IF((AA27-AJ27)&gt;0,"○","×")</f>
        <v>#REF!</v>
      </c>
      <c r="AL27" s="75" t="e">
        <f>IF((AB27-AJ27)&gt;0,"○","×")</f>
        <v>#REF!</v>
      </c>
      <c r="AN27" s="61">
        <f t="shared" si="28"/>
        <v>1463283</v>
      </c>
      <c r="AO27" s="61">
        <f t="shared" si="28"/>
        <v>1510787</v>
      </c>
      <c r="AP27" s="28">
        <f t="shared" si="28"/>
        <v>1498520</v>
      </c>
      <c r="AQ27" s="28">
        <f t="shared" si="28"/>
        <v>1410608</v>
      </c>
      <c r="AR27" s="28">
        <f>SUM(AO27:AQ27)</f>
        <v>4419915</v>
      </c>
      <c r="AS27" s="28">
        <f>SUM(AS12,AS17,AS22,AS26)</f>
        <v>1490863.3333333333</v>
      </c>
      <c r="AU27" s="61">
        <f t="shared" si="29"/>
        <v>16593</v>
      </c>
      <c r="AV27" s="61">
        <f t="shared" si="29"/>
        <v>0</v>
      </c>
      <c r="AW27" s="28">
        <f t="shared" si="29"/>
        <v>16593</v>
      </c>
      <c r="AX27" s="29"/>
      <c r="AY27" s="61">
        <f>SUM(AY12,AY17,AY22,AY26)</f>
        <v>491934</v>
      </c>
      <c r="AZ27" s="61"/>
      <c r="BA27" s="61">
        <f>SUM(BA12,BA17,BA22,BA26)</f>
        <v>0</v>
      </c>
      <c r="BB27" s="61"/>
      <c r="BC27" s="29"/>
      <c r="BD27" s="29"/>
      <c r="BE27" s="6"/>
      <c r="BF27" s="61">
        <f t="shared" si="30"/>
        <v>3101</v>
      </c>
      <c r="BG27" s="61">
        <f t="shared" si="30"/>
        <v>0</v>
      </c>
      <c r="BH27" s="76" t="e">
        <f t="shared" si="30"/>
        <v>#REF!</v>
      </c>
      <c r="BI27" s="76"/>
      <c r="BJ27" s="76"/>
      <c r="BK27" s="61" t="e">
        <f t="shared" si="31"/>
        <v>#REF!</v>
      </c>
      <c r="BL27" s="61" t="e">
        <f t="shared" si="31"/>
        <v>#REF!</v>
      </c>
      <c r="BM27" s="61" t="e">
        <f t="shared" si="31"/>
        <v>#REF!</v>
      </c>
    </row>
    <row r="28" spans="2:65" ht="27.75" customHeight="1">
      <c r="B28" s="210"/>
      <c r="C28" s="29"/>
      <c r="D28" s="29"/>
      <c r="E28" s="29"/>
      <c r="F28" s="29"/>
      <c r="G28" s="29"/>
      <c r="H28" s="29"/>
      <c r="I28" s="29"/>
      <c r="J28" s="29"/>
      <c r="K28" s="29"/>
      <c r="L28" s="29"/>
      <c r="M28" s="29"/>
      <c r="N28" s="29"/>
      <c r="O28" s="29"/>
      <c r="P28" s="29"/>
      <c r="Q28" s="29"/>
      <c r="T28" s="29"/>
      <c r="U28" s="29"/>
      <c r="V28" s="110"/>
      <c r="W28" s="29"/>
      <c r="X28" s="211"/>
      <c r="Y28" s="211"/>
      <c r="Z28" s="29"/>
      <c r="AA28" s="29"/>
      <c r="AB28" s="29"/>
      <c r="AC28" s="29"/>
      <c r="AD28" s="29"/>
      <c r="AE28" s="29"/>
      <c r="AF28" s="29"/>
      <c r="AG28" s="29"/>
      <c r="AH28" s="29"/>
      <c r="AI28" s="29"/>
      <c r="AJ28" s="29"/>
      <c r="AK28" s="29"/>
      <c r="AL28" s="29"/>
      <c r="AN28" s="29"/>
      <c r="AO28" s="29"/>
      <c r="AP28" s="29"/>
      <c r="AQ28" s="29"/>
      <c r="AR28" s="29"/>
      <c r="AS28" s="29"/>
      <c r="AU28" s="29"/>
      <c r="AV28" s="29"/>
      <c r="AW28" s="29"/>
      <c r="AX28" s="29"/>
      <c r="AY28" s="78"/>
      <c r="AZ28" s="78"/>
      <c r="BA28" s="78"/>
      <c r="BB28" s="29"/>
      <c r="BC28" s="29"/>
      <c r="BD28" s="29"/>
      <c r="BF28" s="29"/>
      <c r="BG28" s="29"/>
      <c r="BH28" s="29"/>
      <c r="BI28" s="29"/>
      <c r="BJ28" s="29"/>
      <c r="BK28" s="29"/>
      <c r="BL28" s="29"/>
      <c r="BM28" s="29"/>
    </row>
    <row r="29" spans="2:65" ht="27.75" customHeight="1">
      <c r="B29" s="212"/>
      <c r="C29" s="29"/>
      <c r="E29" s="29"/>
      <c r="F29" s="29"/>
      <c r="G29" s="29"/>
      <c r="H29" s="29"/>
      <c r="I29" s="29"/>
      <c r="J29" s="29"/>
      <c r="K29" s="29"/>
      <c r="L29" s="29"/>
      <c r="M29" s="29"/>
      <c r="N29" s="29"/>
      <c r="O29" s="29"/>
      <c r="P29" s="29"/>
      <c r="Q29" s="29"/>
      <c r="T29" s="29"/>
      <c r="U29" s="29"/>
      <c r="V29" s="110"/>
      <c r="W29" s="29"/>
      <c r="X29" s="211"/>
      <c r="Y29" s="211"/>
      <c r="Z29" s="29"/>
      <c r="AA29" s="29"/>
      <c r="AB29" s="29"/>
      <c r="AC29" s="29"/>
      <c r="AD29" s="29"/>
      <c r="AE29" s="29"/>
      <c r="AF29" s="29"/>
      <c r="AG29" s="29"/>
      <c r="AH29" s="29"/>
      <c r="AI29" s="29"/>
      <c r="AJ29" s="29"/>
      <c r="AK29" s="29"/>
      <c r="AL29" s="29"/>
      <c r="AN29" s="29"/>
      <c r="AO29" s="29"/>
      <c r="AP29" s="29"/>
      <c r="AQ29" s="29"/>
      <c r="AR29" s="29"/>
      <c r="AS29" s="29"/>
      <c r="AU29" s="29"/>
      <c r="AV29" s="29"/>
      <c r="AW29" s="29"/>
      <c r="AX29" s="29"/>
      <c r="AY29" s="29"/>
      <c r="AZ29" s="29"/>
      <c r="BA29" s="29"/>
      <c r="BB29" s="29"/>
      <c r="BC29" s="29"/>
      <c r="BD29" s="29"/>
      <c r="BE29" s="2" t="s">
        <v>69</v>
      </c>
      <c r="BF29" s="29">
        <v>159334</v>
      </c>
      <c r="BG29" s="29"/>
      <c r="BH29" s="29">
        <v>160034</v>
      </c>
      <c r="BI29" s="29"/>
      <c r="BJ29" s="29"/>
      <c r="BK29" s="29">
        <v>160034</v>
      </c>
      <c r="BL29" s="29"/>
      <c r="BM29" s="29"/>
    </row>
    <row r="30" spans="2:65" ht="27.75" customHeight="1">
      <c r="B30" s="212"/>
      <c r="C30" s="29"/>
      <c r="E30" s="29"/>
      <c r="F30" s="29"/>
      <c r="G30" s="29"/>
      <c r="H30" s="29"/>
      <c r="I30" s="29"/>
      <c r="J30" s="29"/>
      <c r="K30" s="29"/>
      <c r="L30" s="29"/>
      <c r="M30" s="29"/>
      <c r="N30" s="29"/>
      <c r="O30" s="29"/>
      <c r="P30" s="29"/>
      <c r="Q30" s="29"/>
      <c r="T30" s="29"/>
      <c r="U30" s="29"/>
      <c r="V30" s="110"/>
      <c r="W30" s="29"/>
      <c r="X30" s="211"/>
      <c r="Y30" s="211"/>
      <c r="Z30" s="29"/>
      <c r="AA30" s="29"/>
      <c r="AB30" s="29"/>
      <c r="AC30" s="29"/>
      <c r="AD30" s="29"/>
      <c r="AE30" s="29"/>
      <c r="AF30" s="29"/>
      <c r="AG30" s="29"/>
      <c r="AH30" s="29"/>
      <c r="AI30" s="29"/>
      <c r="AJ30" s="29"/>
      <c r="AK30" s="29"/>
      <c r="AL30" s="29"/>
      <c r="AN30" s="29"/>
      <c r="AO30" s="29"/>
      <c r="AP30" s="29"/>
      <c r="AQ30" s="29"/>
      <c r="AR30" s="29"/>
      <c r="AS30" s="29"/>
      <c r="AU30" s="29"/>
      <c r="AV30" s="29"/>
      <c r="AW30" s="29"/>
      <c r="AX30" s="29"/>
      <c r="AY30" s="29"/>
      <c r="AZ30" s="29"/>
      <c r="BA30" s="29"/>
      <c r="BB30" s="29"/>
      <c r="BC30" s="29"/>
      <c r="BD30" s="29"/>
      <c r="BE30" s="2" t="s">
        <v>78</v>
      </c>
      <c r="BF30" s="29">
        <f>BF33</f>
        <v>54265</v>
      </c>
      <c r="BG30" s="29"/>
      <c r="BH30" s="29"/>
      <c r="BI30" s="29"/>
      <c r="BJ30" s="29"/>
      <c r="BK30" s="29"/>
      <c r="BL30" s="29"/>
      <c r="BM30" s="29"/>
    </row>
    <row r="31" spans="2:65" ht="27.75" customHeight="1" thickBot="1">
      <c r="B31" s="212"/>
      <c r="C31" s="29"/>
      <c r="E31" s="29"/>
      <c r="F31" s="29"/>
      <c r="G31" s="29"/>
      <c r="H31" s="29"/>
      <c r="I31" s="29"/>
      <c r="J31" s="29"/>
      <c r="K31" s="29"/>
      <c r="L31" s="29"/>
      <c r="M31" s="29"/>
      <c r="N31" s="29"/>
      <c r="O31" s="29"/>
      <c r="P31" s="29"/>
      <c r="Q31" s="29"/>
      <c r="T31" s="29"/>
      <c r="U31" s="29"/>
      <c r="V31" s="110"/>
      <c r="W31" s="29"/>
      <c r="X31" s="211"/>
      <c r="Y31" s="211"/>
      <c r="Z31" s="29"/>
      <c r="AA31" s="29"/>
      <c r="AB31" s="29"/>
      <c r="AC31" s="29"/>
      <c r="AD31" s="29"/>
      <c r="AE31" s="29"/>
      <c r="AF31" s="29"/>
      <c r="AG31" s="29"/>
      <c r="AH31" s="29"/>
      <c r="AI31" s="29"/>
      <c r="AJ31" s="29"/>
      <c r="AK31" s="29"/>
      <c r="AL31" s="29"/>
      <c r="AN31" s="29"/>
      <c r="AO31" s="29"/>
      <c r="AP31" s="29"/>
      <c r="AQ31" s="29"/>
      <c r="AR31" s="29"/>
      <c r="AS31" s="29"/>
      <c r="AU31" s="29"/>
      <c r="AV31" s="29"/>
      <c r="AW31" s="29"/>
      <c r="AX31" s="29"/>
      <c r="AY31" s="29"/>
      <c r="AZ31" s="29"/>
      <c r="BA31" s="29"/>
      <c r="BB31" s="29"/>
      <c r="BC31" s="29"/>
      <c r="BD31" s="29"/>
      <c r="BE31" s="2" t="s">
        <v>79</v>
      </c>
      <c r="BF31" s="1">
        <v>55242</v>
      </c>
      <c r="BG31" s="29"/>
      <c r="BH31" s="29"/>
      <c r="BI31" s="29"/>
      <c r="BJ31" s="29"/>
      <c r="BK31" s="29"/>
      <c r="BL31" s="29"/>
      <c r="BM31" s="29"/>
    </row>
    <row r="32" spans="2:65" ht="27.75" customHeight="1">
      <c r="B32" s="212"/>
      <c r="C32" s="29"/>
      <c r="E32" s="29"/>
      <c r="F32" s="29"/>
      <c r="G32" s="29"/>
      <c r="H32" s="29"/>
      <c r="I32" s="29"/>
      <c r="J32" s="29"/>
      <c r="K32" s="29"/>
      <c r="L32" s="29"/>
      <c r="M32" s="29"/>
      <c r="N32" s="29"/>
      <c r="O32" s="29"/>
      <c r="P32" s="29"/>
      <c r="Q32" s="29"/>
      <c r="R32" s="213" t="s">
        <v>70</v>
      </c>
      <c r="S32" s="214" t="s">
        <v>71</v>
      </c>
      <c r="T32" s="29"/>
      <c r="U32" s="29"/>
      <c r="V32" s="110"/>
      <c r="W32" s="29"/>
      <c r="X32" s="211"/>
      <c r="Y32" s="211"/>
      <c r="Z32" s="29"/>
      <c r="AA32" s="29"/>
      <c r="AB32" s="29"/>
      <c r="AC32" s="29"/>
      <c r="AD32" s="29"/>
      <c r="AE32" s="29"/>
      <c r="AF32" s="29"/>
      <c r="AG32" s="29"/>
      <c r="AH32" s="29"/>
      <c r="AI32" s="29"/>
      <c r="AJ32" s="29"/>
      <c r="AK32" s="29"/>
      <c r="AL32" s="29"/>
      <c r="AN32" s="29"/>
      <c r="AO32" s="29"/>
      <c r="AP32" s="29"/>
      <c r="AQ32" s="29"/>
      <c r="AR32" s="29"/>
      <c r="AS32" s="29"/>
      <c r="AU32" s="29"/>
      <c r="AV32" s="29"/>
      <c r="AW32" s="29"/>
      <c r="AX32" s="29"/>
      <c r="AY32" s="29"/>
      <c r="AZ32" s="29"/>
      <c r="BA32" s="29"/>
      <c r="BB32" s="29"/>
      <c r="BC32" s="29"/>
      <c r="BD32" s="29"/>
      <c r="BE32" s="2" t="s">
        <v>80</v>
      </c>
      <c r="BF32" s="1">
        <v>-977</v>
      </c>
      <c r="BG32" s="29"/>
      <c r="BH32" s="29"/>
      <c r="BI32" s="29"/>
      <c r="BJ32" s="29"/>
      <c r="BK32" s="29"/>
      <c r="BL32" s="29"/>
      <c r="BM32" s="29"/>
    </row>
    <row r="33" spans="1:65" ht="27.75" customHeight="1" thickBot="1">
      <c r="B33" s="212"/>
      <c r="C33" s="29"/>
      <c r="E33" s="29"/>
      <c r="F33" s="211"/>
      <c r="G33" s="29"/>
      <c r="H33" s="29"/>
      <c r="I33" s="29"/>
      <c r="J33" s="29"/>
      <c r="K33" s="29"/>
      <c r="L33" s="29"/>
      <c r="M33" s="29"/>
      <c r="N33" s="29"/>
      <c r="O33" s="29"/>
      <c r="P33" s="29"/>
      <c r="Q33" s="29"/>
      <c r="R33" s="215" t="e">
        <f>R26+S26</f>
        <v>#REF!</v>
      </c>
      <c r="S33" s="216" t="e">
        <f>R33/G26</f>
        <v>#REF!</v>
      </c>
      <c r="T33" s="29"/>
      <c r="U33" s="29"/>
      <c r="V33" s="110"/>
      <c r="W33" s="29"/>
      <c r="X33" s="211"/>
      <c r="Y33" s="211"/>
      <c r="Z33" s="29"/>
      <c r="AA33" s="29"/>
      <c r="AB33" s="29"/>
      <c r="AC33" s="29"/>
      <c r="AD33" s="29"/>
      <c r="AE33" s="29"/>
      <c r="AF33" s="29"/>
      <c r="AG33" s="29"/>
      <c r="AH33" s="29"/>
      <c r="AI33" s="29"/>
      <c r="AJ33" s="29"/>
      <c r="AK33" s="29"/>
      <c r="AL33" s="29"/>
      <c r="AN33" s="29"/>
      <c r="AO33" s="29"/>
      <c r="AP33" s="29"/>
      <c r="AQ33" s="29"/>
      <c r="AR33" s="29"/>
      <c r="AS33" s="29"/>
      <c r="AU33" s="29"/>
      <c r="AV33" s="29"/>
      <c r="AW33" s="29"/>
      <c r="AX33" s="29"/>
      <c r="AY33" s="29"/>
      <c r="AZ33" s="29"/>
      <c r="BA33" s="29"/>
      <c r="BB33" s="29"/>
      <c r="BC33" s="29"/>
      <c r="BD33" s="29"/>
      <c r="BF33" s="1">
        <f>SUM(BF31:BF32)</f>
        <v>54265</v>
      </c>
      <c r="BG33" s="29"/>
      <c r="BH33" s="29"/>
      <c r="BI33" s="29"/>
      <c r="BJ33" s="29"/>
      <c r="BK33" s="29"/>
      <c r="BL33" s="29"/>
      <c r="BM33" s="29"/>
    </row>
    <row r="34" spans="1:65" ht="27.75" customHeight="1">
      <c r="B34" s="212"/>
      <c r="C34" s="29"/>
      <c r="E34" s="29"/>
      <c r="F34" s="211"/>
      <c r="G34" s="29"/>
      <c r="H34" s="29"/>
      <c r="I34" s="29"/>
      <c r="J34" s="29"/>
      <c r="K34" s="29"/>
      <c r="L34" s="29"/>
      <c r="M34" s="29"/>
      <c r="N34" s="29"/>
      <c r="O34" s="29"/>
      <c r="P34" s="29"/>
      <c r="Q34" s="29"/>
      <c r="T34" s="29"/>
      <c r="U34" s="29"/>
      <c r="V34" s="110"/>
      <c r="W34" s="29"/>
      <c r="X34" s="211"/>
      <c r="Y34" s="211"/>
      <c r="Z34" s="29"/>
      <c r="AA34" s="29"/>
      <c r="AB34" s="29"/>
      <c r="AC34" s="29"/>
      <c r="AD34" s="29"/>
      <c r="AE34" s="29"/>
      <c r="AF34" s="29"/>
      <c r="AG34" s="29"/>
      <c r="AH34" s="29"/>
      <c r="AI34" s="29"/>
      <c r="AJ34" s="29"/>
      <c r="AK34" s="29"/>
      <c r="AL34" s="29"/>
      <c r="AN34" s="29"/>
      <c r="AO34" s="29"/>
      <c r="AP34" s="29"/>
      <c r="AQ34" s="29"/>
      <c r="AR34" s="29"/>
      <c r="AS34" s="29"/>
      <c r="AU34" s="29"/>
      <c r="AV34" s="29"/>
      <c r="AW34" s="29"/>
      <c r="AX34" s="29"/>
      <c r="AY34" s="29"/>
      <c r="AZ34" s="29"/>
      <c r="BA34" s="29"/>
      <c r="BB34" s="29"/>
      <c r="BC34" s="29"/>
      <c r="BD34" s="29"/>
      <c r="BG34" s="29"/>
      <c r="BH34" s="29"/>
      <c r="BI34" s="29"/>
      <c r="BJ34" s="29"/>
      <c r="BK34" s="29"/>
      <c r="BL34" s="29"/>
      <c r="BM34" s="29"/>
    </row>
    <row r="35" spans="1:65" ht="27.75" customHeight="1">
      <c r="B35" s="212"/>
      <c r="C35" s="29"/>
      <c r="E35" s="29"/>
      <c r="F35" s="29"/>
      <c r="G35" s="29"/>
      <c r="H35" s="29"/>
      <c r="I35" s="29"/>
      <c r="J35" s="29"/>
      <c r="K35" s="29"/>
      <c r="L35" s="29"/>
      <c r="M35" s="29"/>
      <c r="N35" s="29"/>
      <c r="O35" s="29"/>
      <c r="P35" s="29"/>
      <c r="Q35" s="29"/>
      <c r="T35" s="29"/>
      <c r="U35" s="29"/>
      <c r="V35" s="110"/>
      <c r="W35" s="29"/>
      <c r="X35" s="211"/>
      <c r="Y35" s="211"/>
      <c r="Z35" s="29"/>
      <c r="AA35" s="29"/>
      <c r="AB35" s="29"/>
      <c r="AC35" s="29"/>
      <c r="AD35" s="29"/>
      <c r="AE35" s="29"/>
      <c r="AF35" s="29"/>
      <c r="AG35" s="29"/>
      <c r="AH35" s="29"/>
      <c r="AI35" s="29"/>
      <c r="AJ35" s="29"/>
      <c r="AK35" s="29"/>
      <c r="AL35" s="29"/>
      <c r="AN35" s="29"/>
      <c r="AO35" s="29"/>
      <c r="AP35" s="29"/>
      <c r="AQ35" s="29"/>
      <c r="AR35" s="29"/>
      <c r="AS35" s="29"/>
      <c r="AU35" s="29"/>
      <c r="AV35" s="29"/>
      <c r="AW35" s="29"/>
      <c r="AX35" s="29"/>
      <c r="AY35" s="29"/>
      <c r="AZ35" s="29"/>
      <c r="BA35" s="29"/>
      <c r="BB35" s="29"/>
      <c r="BC35" s="29"/>
      <c r="BD35" s="29"/>
      <c r="BF35" s="29"/>
      <c r="BG35" s="29"/>
      <c r="BH35" s="29"/>
      <c r="BI35" s="29"/>
      <c r="BJ35" s="29"/>
      <c r="BK35" s="29"/>
      <c r="BL35" s="29"/>
      <c r="BM35" s="29"/>
    </row>
    <row r="36" spans="1:65" ht="27.75" customHeight="1">
      <c r="B36" s="212"/>
      <c r="C36" s="29"/>
      <c r="E36" s="29"/>
      <c r="F36" s="29"/>
      <c r="G36" s="29"/>
      <c r="H36" s="29"/>
      <c r="I36" s="29"/>
      <c r="J36" s="29"/>
      <c r="K36" s="29"/>
      <c r="L36" s="29"/>
      <c r="M36" s="29"/>
      <c r="N36" s="29"/>
      <c r="O36" s="29"/>
      <c r="P36" s="29"/>
      <c r="Q36" s="29"/>
      <c r="T36" s="29"/>
      <c r="U36" s="29"/>
      <c r="V36" s="110"/>
      <c r="W36" s="29"/>
      <c r="X36" s="211"/>
      <c r="Y36" s="211"/>
      <c r="Z36" s="29"/>
      <c r="AA36" s="29"/>
      <c r="AB36" s="29"/>
      <c r="AC36" s="29"/>
      <c r="AD36" s="29"/>
      <c r="AE36" s="29"/>
      <c r="AF36" s="29"/>
      <c r="AG36" s="29"/>
      <c r="AH36" s="29"/>
      <c r="AI36" s="29"/>
      <c r="AJ36" s="29"/>
      <c r="AK36" s="29"/>
      <c r="AL36" s="29"/>
      <c r="AN36" s="29"/>
      <c r="AO36" s="29"/>
      <c r="AP36" s="29"/>
      <c r="AQ36" s="29"/>
      <c r="AR36" s="29"/>
      <c r="AS36" s="29"/>
      <c r="AU36" s="29"/>
      <c r="AV36" s="29"/>
      <c r="AW36" s="29"/>
      <c r="AX36" s="29"/>
      <c r="AY36" s="29"/>
      <c r="AZ36" s="29"/>
      <c r="BA36" s="29"/>
      <c r="BB36" s="29"/>
      <c r="BC36" s="29"/>
      <c r="BD36" s="29"/>
      <c r="BF36" s="29"/>
      <c r="BG36" s="29"/>
      <c r="BH36" s="29"/>
      <c r="BI36" s="29"/>
      <c r="BJ36" s="29"/>
      <c r="BK36" s="29"/>
      <c r="BL36" s="29"/>
      <c r="BM36" s="29"/>
    </row>
    <row r="37" spans="1:65" ht="27.75" customHeight="1">
      <c r="B37" s="212"/>
      <c r="C37" s="29"/>
      <c r="E37" s="29"/>
      <c r="F37" s="29"/>
      <c r="G37" s="29"/>
      <c r="H37" s="29"/>
      <c r="I37" s="29"/>
      <c r="J37" s="29"/>
      <c r="K37" s="29"/>
      <c r="L37" s="29"/>
      <c r="M37" s="29"/>
      <c r="N37" s="29"/>
      <c r="O37" s="29"/>
      <c r="P37" s="29"/>
      <c r="Q37" s="29"/>
      <c r="T37" s="29"/>
      <c r="U37" s="29"/>
      <c r="V37" s="110"/>
      <c r="W37" s="29"/>
      <c r="X37" s="211"/>
      <c r="Y37" s="211"/>
      <c r="Z37" s="29"/>
      <c r="AA37" s="29"/>
      <c r="AB37" s="29"/>
      <c r="AC37" s="29"/>
      <c r="AD37" s="29"/>
      <c r="AE37" s="29"/>
      <c r="AF37" s="29"/>
      <c r="AG37" s="29"/>
      <c r="AH37" s="29"/>
      <c r="AI37" s="29"/>
      <c r="AJ37" s="29"/>
      <c r="AK37" s="29"/>
      <c r="AL37" s="29"/>
      <c r="AN37" s="29"/>
      <c r="AO37" s="29"/>
      <c r="AP37" s="29"/>
      <c r="AQ37" s="29"/>
      <c r="AR37" s="29"/>
      <c r="AS37" s="29"/>
      <c r="AU37" s="29"/>
      <c r="AV37" s="29"/>
      <c r="AW37" s="29"/>
      <c r="AX37" s="29"/>
      <c r="AY37" s="29"/>
      <c r="AZ37" s="29"/>
      <c r="BA37" s="29"/>
      <c r="BB37" s="29"/>
      <c r="BC37" s="29"/>
      <c r="BD37" s="29"/>
      <c r="BF37" s="29"/>
      <c r="BG37" s="29"/>
      <c r="BH37" s="29"/>
      <c r="BI37" s="29"/>
      <c r="BJ37" s="29"/>
      <c r="BK37" s="29"/>
      <c r="BL37" s="29"/>
      <c r="BM37" s="29"/>
    </row>
    <row r="38" spans="1:65" ht="27.75" customHeight="1">
      <c r="B38" s="212"/>
      <c r="C38" s="29"/>
      <c r="E38" s="29"/>
      <c r="F38" s="29"/>
      <c r="G38" s="29"/>
      <c r="H38" s="29"/>
      <c r="I38" s="29"/>
      <c r="J38" s="29"/>
      <c r="K38" s="29"/>
      <c r="L38" s="29"/>
      <c r="M38" s="29"/>
      <c r="N38" s="29"/>
      <c r="O38" s="29"/>
      <c r="P38" s="29"/>
      <c r="Q38" s="29"/>
      <c r="T38" s="29"/>
      <c r="U38" s="29"/>
      <c r="V38" s="110"/>
      <c r="W38" s="29"/>
      <c r="X38" s="211"/>
      <c r="Y38" s="211"/>
      <c r="Z38" s="29"/>
      <c r="AA38" s="29"/>
      <c r="AB38" s="29"/>
      <c r="AC38" s="29"/>
      <c r="AD38" s="29"/>
      <c r="AE38" s="29"/>
      <c r="AF38" s="29"/>
      <c r="AG38" s="29"/>
      <c r="AH38" s="29"/>
      <c r="AI38" s="29"/>
      <c r="AJ38" s="29"/>
      <c r="AK38" s="29"/>
      <c r="AL38" s="29"/>
      <c r="AN38" s="29"/>
      <c r="AO38" s="29"/>
      <c r="AP38" s="29"/>
      <c r="AQ38" s="29"/>
      <c r="AR38" s="29"/>
      <c r="AS38" s="29"/>
      <c r="AU38" s="29"/>
      <c r="AV38" s="29"/>
      <c r="AW38" s="29"/>
      <c r="AX38" s="29"/>
      <c r="AY38" s="29"/>
      <c r="AZ38" s="29"/>
      <c r="BA38" s="29"/>
      <c r="BB38" s="29"/>
      <c r="BC38" s="29"/>
      <c r="BD38" s="29"/>
      <c r="BF38" s="29"/>
      <c r="BG38" s="29"/>
      <c r="BH38" s="29"/>
      <c r="BI38" s="29"/>
      <c r="BJ38" s="29"/>
      <c r="BK38" s="29"/>
      <c r="BL38" s="29"/>
      <c r="BM38" s="29"/>
    </row>
    <row r="39" spans="1:65" ht="27.75" customHeight="1">
      <c r="B39" s="212"/>
      <c r="C39" s="29"/>
      <c r="E39" s="29"/>
      <c r="F39" s="29"/>
      <c r="G39" s="29"/>
      <c r="H39" s="29"/>
      <c r="I39" s="29"/>
      <c r="J39" s="29"/>
      <c r="K39" s="29"/>
      <c r="L39" s="29"/>
      <c r="M39" s="29"/>
      <c r="N39" s="29"/>
      <c r="O39" s="29"/>
      <c r="P39" s="29"/>
      <c r="Q39" s="29"/>
      <c r="T39" s="29"/>
      <c r="U39" s="29"/>
      <c r="V39" s="110"/>
      <c r="W39" s="29"/>
      <c r="X39" s="211"/>
      <c r="Y39" s="211"/>
      <c r="Z39" s="29"/>
      <c r="AA39" s="29"/>
      <c r="AB39" s="29"/>
      <c r="AC39" s="29"/>
      <c r="AD39" s="29"/>
      <c r="AE39" s="29"/>
      <c r="AF39" s="29"/>
      <c r="AG39" s="29"/>
      <c r="AH39" s="29"/>
      <c r="AI39" s="29"/>
      <c r="AJ39" s="29"/>
      <c r="AK39" s="29"/>
      <c r="AL39" s="29"/>
      <c r="AN39" s="29"/>
      <c r="AO39" s="29"/>
      <c r="AP39" s="29"/>
      <c r="AQ39" s="29"/>
      <c r="AR39" s="29"/>
      <c r="AS39" s="29"/>
      <c r="AU39" s="29"/>
      <c r="AV39" s="29"/>
      <c r="AW39" s="29"/>
      <c r="AX39" s="29"/>
      <c r="AY39" s="29"/>
      <c r="AZ39" s="29"/>
      <c r="BA39" s="29"/>
      <c r="BB39" s="29"/>
      <c r="BC39" s="29"/>
      <c r="BD39" s="29"/>
      <c r="BF39" s="29"/>
      <c r="BG39" s="29"/>
      <c r="BH39" s="29"/>
      <c r="BI39" s="29"/>
      <c r="BJ39" s="29"/>
      <c r="BK39" s="29"/>
      <c r="BL39" s="29"/>
      <c r="BM39" s="29"/>
    </row>
    <row r="40" spans="1:65" ht="27.75" customHeight="1">
      <c r="A40" s="1" t="s">
        <v>88</v>
      </c>
      <c r="B40" s="212"/>
      <c r="C40" s="29"/>
      <c r="E40" s="29"/>
      <c r="F40" s="29"/>
      <c r="G40" s="29"/>
      <c r="H40" s="29"/>
      <c r="I40" s="29"/>
      <c r="J40" s="29"/>
      <c r="K40" s="29"/>
      <c r="L40" s="29"/>
      <c r="M40" s="29"/>
      <c r="N40" s="29"/>
      <c r="O40" s="29"/>
      <c r="P40" s="29"/>
      <c r="Q40" s="29"/>
      <c r="T40" s="29"/>
      <c r="U40" s="29"/>
      <c r="V40" s="110"/>
      <c r="W40" s="29"/>
      <c r="X40" s="211"/>
      <c r="Y40" s="211"/>
      <c r="Z40" s="29"/>
      <c r="AA40" s="29"/>
      <c r="AB40" s="29"/>
      <c r="AC40" s="29"/>
      <c r="AD40" s="29"/>
      <c r="AE40" s="29"/>
      <c r="AF40" s="29"/>
      <c r="AG40" s="29"/>
      <c r="AH40" s="29"/>
      <c r="AI40" s="29"/>
      <c r="AJ40" s="29"/>
      <c r="AK40" s="29"/>
      <c r="AL40" s="29"/>
      <c r="AN40" s="29"/>
      <c r="AO40" s="29"/>
      <c r="AP40" s="29"/>
      <c r="AQ40" s="29"/>
      <c r="AR40" s="29"/>
      <c r="AS40" s="29"/>
      <c r="AU40" s="29"/>
      <c r="AV40" s="29"/>
      <c r="AW40" s="29"/>
      <c r="AX40" s="29"/>
      <c r="AY40" s="29"/>
      <c r="AZ40" s="29"/>
      <c r="BA40" s="29"/>
      <c r="BB40" s="29"/>
      <c r="BC40" s="29"/>
      <c r="BD40" s="29"/>
      <c r="BF40" s="29"/>
      <c r="BG40" s="29"/>
      <c r="BH40" s="29"/>
      <c r="BI40" s="29"/>
      <c r="BJ40" s="29"/>
      <c r="BK40" s="29"/>
      <c r="BL40" s="29"/>
      <c r="BM40" s="29"/>
    </row>
    <row r="41" spans="1:65" ht="27.75" customHeight="1">
      <c r="B41" s="212"/>
      <c r="C41" s="29"/>
      <c r="E41" s="29"/>
      <c r="F41" s="29"/>
      <c r="G41" s="29"/>
      <c r="H41" s="29"/>
      <c r="I41" s="29"/>
      <c r="J41" s="29"/>
      <c r="K41" s="29"/>
      <c r="L41" s="29"/>
      <c r="M41" s="29"/>
      <c r="N41" s="29"/>
      <c r="O41" s="29"/>
      <c r="P41" s="29"/>
      <c r="Q41" s="29"/>
      <c r="T41" s="29"/>
      <c r="U41" s="29"/>
      <c r="V41" s="110"/>
      <c r="W41" s="29"/>
      <c r="X41" s="211"/>
      <c r="Y41" s="211"/>
      <c r="Z41" s="29"/>
      <c r="AA41" s="29"/>
      <c r="AB41" s="29"/>
      <c r="AC41" s="29"/>
      <c r="AD41" s="29"/>
      <c r="AE41" s="29"/>
      <c r="AF41" s="29"/>
      <c r="AG41" s="29"/>
      <c r="AH41" s="29"/>
      <c r="AI41" s="29"/>
      <c r="AJ41" s="29"/>
      <c r="AK41" s="29"/>
      <c r="AL41" s="29"/>
      <c r="AN41" s="29"/>
      <c r="AO41" s="29"/>
      <c r="AP41" s="29"/>
      <c r="AQ41" s="29"/>
      <c r="AR41" s="29"/>
      <c r="AS41" s="29"/>
      <c r="AU41" s="29"/>
      <c r="AV41" s="29"/>
      <c r="AW41" s="29"/>
      <c r="AX41" s="29"/>
      <c r="AY41" s="29"/>
      <c r="AZ41" s="29"/>
      <c r="BA41" s="29"/>
      <c r="BB41" s="29"/>
      <c r="BC41" s="29"/>
      <c r="BD41" s="29"/>
      <c r="BF41" s="29"/>
      <c r="BG41" s="29"/>
      <c r="BH41" s="29"/>
      <c r="BI41" s="29"/>
      <c r="BJ41" s="29"/>
      <c r="BK41" s="29"/>
      <c r="BL41" s="29"/>
      <c r="BM41" s="29"/>
    </row>
    <row r="42" spans="1:65" ht="27.75" customHeight="1">
      <c r="B42" s="212"/>
      <c r="C42" s="29"/>
      <c r="E42" s="29"/>
      <c r="F42" s="29"/>
      <c r="G42" s="29"/>
      <c r="H42" s="29"/>
      <c r="I42" s="29"/>
      <c r="J42" s="29"/>
      <c r="K42" s="29"/>
      <c r="L42" s="29"/>
      <c r="M42" s="29"/>
      <c r="N42" s="29"/>
      <c r="O42" s="29"/>
      <c r="P42" s="29"/>
      <c r="Q42" s="29"/>
      <c r="T42" s="29"/>
      <c r="U42" s="29"/>
      <c r="V42" s="110"/>
      <c r="W42" s="29"/>
      <c r="X42" s="211"/>
      <c r="Y42" s="211"/>
      <c r="Z42" s="29"/>
      <c r="AA42" s="29"/>
      <c r="AB42" s="29"/>
      <c r="AC42" s="29"/>
      <c r="AD42" s="29"/>
      <c r="AE42" s="29"/>
      <c r="AF42" s="29"/>
      <c r="AG42" s="29"/>
      <c r="AH42" s="29"/>
      <c r="AI42" s="29"/>
      <c r="AJ42" s="29"/>
      <c r="AK42" s="29"/>
      <c r="AL42" s="29"/>
      <c r="AN42" s="29"/>
      <c r="AO42" s="29"/>
      <c r="AP42" s="29"/>
      <c r="AQ42" s="29"/>
      <c r="AR42" s="29"/>
      <c r="AS42" s="29"/>
      <c r="AU42" s="29"/>
      <c r="AV42" s="29"/>
      <c r="AW42" s="29"/>
      <c r="AX42" s="29"/>
      <c r="AY42" s="29"/>
      <c r="AZ42" s="29"/>
      <c r="BA42" s="29"/>
      <c r="BB42" s="29"/>
      <c r="BC42" s="29"/>
      <c r="BD42" s="29"/>
      <c r="BF42" s="29"/>
      <c r="BG42" s="29"/>
      <c r="BH42" s="29"/>
      <c r="BI42" s="29"/>
      <c r="BJ42" s="29"/>
      <c r="BK42" s="29"/>
      <c r="BL42" s="29"/>
      <c r="BM42" s="29"/>
    </row>
    <row r="43" spans="1:65" ht="27.75" customHeight="1">
      <c r="B43" s="212"/>
      <c r="C43" s="29"/>
      <c r="E43" s="29"/>
      <c r="F43" s="29"/>
      <c r="G43" s="29"/>
      <c r="H43" s="29"/>
      <c r="I43" s="29"/>
      <c r="J43" s="29"/>
      <c r="K43" s="29"/>
      <c r="L43" s="29"/>
      <c r="M43" s="29"/>
      <c r="N43" s="29"/>
      <c r="O43" s="29"/>
      <c r="P43" s="29"/>
      <c r="Q43" s="29"/>
      <c r="T43" s="29"/>
      <c r="U43" s="29"/>
      <c r="V43" s="110"/>
      <c r="W43" s="29"/>
      <c r="X43" s="211"/>
      <c r="Y43" s="211"/>
      <c r="Z43" s="29"/>
      <c r="AA43" s="29"/>
      <c r="AB43" s="29"/>
      <c r="AC43" s="29"/>
      <c r="AD43" s="29"/>
      <c r="AE43" s="29"/>
      <c r="AF43" s="29"/>
      <c r="AG43" s="29"/>
      <c r="AH43" s="29"/>
      <c r="AI43" s="29"/>
      <c r="AJ43" s="29"/>
      <c r="AK43" s="29"/>
      <c r="AL43" s="29"/>
      <c r="AN43" s="29"/>
      <c r="AO43" s="29"/>
      <c r="AP43" s="29"/>
      <c r="AQ43" s="29"/>
      <c r="AR43" s="29"/>
      <c r="AS43" s="29"/>
      <c r="AU43" s="29"/>
      <c r="AV43" s="29"/>
      <c r="AW43" s="29"/>
      <c r="AX43" s="29"/>
      <c r="AY43" s="29"/>
      <c r="AZ43" s="29"/>
      <c r="BA43" s="29"/>
      <c r="BB43" s="29"/>
      <c r="BC43" s="29"/>
      <c r="BD43" s="29"/>
      <c r="BF43" s="29"/>
      <c r="BG43" s="29"/>
      <c r="BH43" s="29"/>
      <c r="BI43" s="29"/>
      <c r="BJ43" s="29"/>
      <c r="BK43" s="29"/>
      <c r="BL43" s="29"/>
      <c r="BM43" s="29"/>
    </row>
    <row r="44" spans="1:65" ht="27.75" customHeight="1">
      <c r="B44" s="212"/>
      <c r="C44" s="29"/>
      <c r="E44" s="29"/>
      <c r="F44" s="29"/>
      <c r="G44" s="29"/>
      <c r="H44" s="29"/>
      <c r="I44" s="29"/>
      <c r="J44" s="29"/>
      <c r="K44" s="29"/>
      <c r="L44" s="29"/>
      <c r="M44" s="29"/>
      <c r="N44" s="29"/>
      <c r="O44" s="29"/>
      <c r="P44" s="29"/>
      <c r="Q44" s="29"/>
      <c r="T44" s="29"/>
      <c r="U44" s="29"/>
      <c r="V44" s="110"/>
      <c r="W44" s="29"/>
      <c r="X44" s="211"/>
      <c r="Y44" s="211"/>
      <c r="Z44" s="29"/>
      <c r="AA44" s="29"/>
      <c r="AB44" s="29"/>
      <c r="AC44" s="29"/>
      <c r="AD44" s="29"/>
      <c r="AE44" s="29"/>
      <c r="AF44" s="29"/>
      <c r="AG44" s="29"/>
      <c r="AH44" s="29"/>
      <c r="AI44" s="29"/>
      <c r="AJ44" s="29"/>
      <c r="AK44" s="29"/>
      <c r="AL44" s="29"/>
      <c r="AN44" s="29"/>
      <c r="AO44" s="29"/>
      <c r="AP44" s="29"/>
      <c r="AQ44" s="29"/>
      <c r="AR44" s="29"/>
      <c r="AS44" s="29"/>
      <c r="AU44" s="29"/>
      <c r="AV44" s="29"/>
      <c r="AW44" s="29"/>
      <c r="AX44" s="29"/>
      <c r="AY44" s="29"/>
      <c r="AZ44" s="29"/>
      <c r="BA44" s="29"/>
      <c r="BB44" s="29"/>
      <c r="BC44" s="29"/>
      <c r="BD44" s="29"/>
      <c r="BF44" s="29"/>
      <c r="BG44" s="29"/>
      <c r="BH44" s="29"/>
      <c r="BI44" s="29"/>
      <c r="BJ44" s="29"/>
      <c r="BK44" s="29"/>
      <c r="BL44" s="29"/>
      <c r="BM44" s="29"/>
    </row>
    <row r="45" spans="1:65" ht="27.75" customHeight="1">
      <c r="B45" s="210"/>
      <c r="C45" s="29"/>
      <c r="D45" s="29"/>
      <c r="E45" s="29"/>
      <c r="F45" s="29"/>
      <c r="G45" s="29"/>
      <c r="H45" s="29"/>
      <c r="I45" s="29"/>
      <c r="J45" s="29"/>
      <c r="K45" s="29"/>
      <c r="L45" s="29"/>
      <c r="M45" s="29"/>
      <c r="N45" s="29"/>
      <c r="O45" s="29"/>
      <c r="P45" s="29"/>
      <c r="Q45" s="29"/>
      <c r="T45" s="29"/>
      <c r="U45" s="29"/>
      <c r="V45" s="110"/>
      <c r="W45" s="29"/>
      <c r="X45" s="211"/>
      <c r="Y45" s="211"/>
      <c r="Z45" s="29"/>
      <c r="AA45" s="29"/>
      <c r="AB45" s="29"/>
      <c r="AC45" s="29"/>
      <c r="AD45" s="29"/>
      <c r="AE45" s="29"/>
      <c r="AF45" s="29"/>
      <c r="AG45" s="29"/>
      <c r="AH45" s="29"/>
      <c r="AI45" s="29"/>
      <c r="AJ45" s="29"/>
      <c r="AK45" s="29"/>
      <c r="AL45" s="29"/>
      <c r="AN45" s="29"/>
      <c r="AO45" s="29"/>
      <c r="AP45" s="29"/>
      <c r="AQ45" s="29"/>
      <c r="AR45" s="29"/>
      <c r="AS45" s="29"/>
      <c r="AU45" s="29"/>
      <c r="AV45" s="29"/>
      <c r="AW45" s="29"/>
      <c r="AX45" s="29"/>
      <c r="AY45" s="29"/>
      <c r="AZ45" s="29"/>
      <c r="BA45" s="29"/>
      <c r="BB45" s="29"/>
      <c r="BC45" s="29"/>
      <c r="BD45" s="29"/>
      <c r="BG45" s="29"/>
      <c r="BH45" s="29">
        <f>BH49</f>
        <v>29148</v>
      </c>
      <c r="BI45" s="29"/>
      <c r="BJ45" s="29"/>
      <c r="BK45" s="29">
        <f>BK49</f>
        <v>29148</v>
      </c>
      <c r="BL45" s="29"/>
      <c r="BM45" s="29"/>
    </row>
    <row r="46" spans="1:65" ht="27" customHeight="1">
      <c r="A46" s="1" t="s">
        <v>89</v>
      </c>
      <c r="B46" s="211"/>
      <c r="C46" s="211"/>
      <c r="D46" s="211"/>
      <c r="E46" s="211"/>
      <c r="F46" s="211"/>
      <c r="G46" s="211"/>
      <c r="H46" s="211"/>
      <c r="I46" s="211"/>
      <c r="J46" s="211"/>
      <c r="K46" s="211"/>
      <c r="L46" s="211"/>
      <c r="M46" s="211"/>
      <c r="N46" s="211"/>
      <c r="O46" s="211"/>
      <c r="P46" s="211"/>
      <c r="Q46" s="211"/>
    </row>
    <row r="47" spans="1:65">
      <c r="B47" s="211"/>
      <c r="C47" s="211"/>
      <c r="D47" s="211"/>
      <c r="E47" s="211"/>
      <c r="F47" s="211"/>
      <c r="G47" s="211"/>
      <c r="H47" s="211"/>
      <c r="I47" s="211"/>
      <c r="J47" s="211"/>
      <c r="K47" s="211"/>
      <c r="L47" s="211"/>
      <c r="M47" s="211"/>
      <c r="N47" s="211"/>
      <c r="O47" s="211"/>
      <c r="P47" s="211"/>
      <c r="Q47" s="211"/>
      <c r="BH47" s="1">
        <v>60246</v>
      </c>
      <c r="BK47" s="1">
        <v>60246</v>
      </c>
    </row>
    <row r="48" spans="1:65">
      <c r="B48" s="211"/>
      <c r="C48" s="211"/>
      <c r="D48" s="221"/>
      <c r="E48" s="221"/>
      <c r="F48" s="211"/>
      <c r="G48" s="221"/>
      <c r="H48" s="221"/>
      <c r="I48" s="221"/>
      <c r="J48" s="221"/>
      <c r="K48" s="221"/>
      <c r="L48" s="221"/>
      <c r="M48" s="221"/>
      <c r="N48" s="211"/>
      <c r="O48" s="211"/>
      <c r="P48" s="211"/>
      <c r="Q48" s="211"/>
      <c r="BH48" s="1">
        <f>-(18444+7974+4680)</f>
        <v>-31098</v>
      </c>
      <c r="BK48" s="1">
        <f>-(18444+7974+4680)</f>
        <v>-31098</v>
      </c>
    </row>
    <row r="49" spans="1:63" ht="21.75" customHeight="1">
      <c r="B49" s="211"/>
      <c r="C49" s="211"/>
      <c r="D49" s="211"/>
      <c r="E49" s="211"/>
      <c r="F49" s="211"/>
      <c r="G49" s="211"/>
      <c r="H49" s="211"/>
      <c r="I49" s="245"/>
      <c r="J49" s="211"/>
      <c r="K49" s="245"/>
      <c r="L49" s="211"/>
      <c r="M49" s="246"/>
      <c r="N49" s="211"/>
      <c r="O49" s="211"/>
      <c r="P49" s="211"/>
      <c r="Q49" s="211"/>
      <c r="BH49" s="1">
        <f>SUM(BH47:BH48)</f>
        <v>29148</v>
      </c>
      <c r="BK49" s="1">
        <f>SUM(BK47:BK48)</f>
        <v>29148</v>
      </c>
    </row>
    <row r="50" spans="1:63" ht="21.75" customHeight="1">
      <c r="B50" s="211"/>
      <c r="C50" s="211"/>
      <c r="D50" s="211"/>
      <c r="E50" s="211"/>
      <c r="F50" s="211"/>
      <c r="G50" s="211"/>
      <c r="H50" s="211"/>
      <c r="I50" s="245"/>
      <c r="J50" s="211"/>
      <c r="K50" s="245"/>
      <c r="L50" s="211"/>
      <c r="M50" s="246"/>
      <c r="N50" s="211"/>
      <c r="O50" s="211"/>
      <c r="P50" s="211"/>
      <c r="Q50" s="211"/>
    </row>
    <row r="51" spans="1:63" ht="21.75" customHeight="1">
      <c r="A51" s="1" t="s">
        <v>115</v>
      </c>
      <c r="B51" s="211"/>
      <c r="C51" s="211"/>
      <c r="D51" s="211"/>
      <c r="E51" s="211"/>
      <c r="F51" s="211"/>
      <c r="G51" s="211"/>
      <c r="H51" s="211"/>
      <c r="I51" s="245"/>
      <c r="J51" s="211"/>
      <c r="K51" s="245"/>
      <c r="L51" s="211"/>
      <c r="M51" s="211"/>
      <c r="N51" s="211"/>
      <c r="O51" s="211"/>
      <c r="P51" s="211"/>
      <c r="Q51" s="211"/>
    </row>
    <row r="52" spans="1:63" ht="21.75" customHeight="1">
      <c r="B52" s="211"/>
      <c r="C52" s="211"/>
      <c r="D52" s="211"/>
      <c r="E52" s="211"/>
      <c r="F52" s="221"/>
      <c r="G52" s="211"/>
      <c r="H52" s="211"/>
      <c r="I52" s="245"/>
      <c r="J52" s="211"/>
      <c r="K52" s="245"/>
      <c r="L52" s="211"/>
      <c r="M52" s="211"/>
      <c r="N52" s="211"/>
      <c r="O52" s="211"/>
      <c r="P52" s="211"/>
      <c r="Q52" s="211"/>
    </row>
    <row r="53" spans="1:63" ht="21.75" customHeight="1">
      <c r="B53" s="211"/>
      <c r="C53" s="211"/>
      <c r="D53" s="211"/>
      <c r="E53" s="211"/>
      <c r="F53" s="245"/>
      <c r="G53" s="211"/>
      <c r="H53" s="211"/>
      <c r="I53" s="245"/>
      <c r="J53" s="211"/>
      <c r="K53" s="245"/>
      <c r="L53" s="211"/>
      <c r="M53" s="211"/>
      <c r="N53" s="211"/>
      <c r="O53" s="211"/>
      <c r="P53" s="211"/>
      <c r="Q53" s="211"/>
    </row>
    <row r="54" spans="1:63" ht="21.75" customHeight="1">
      <c r="B54" s="211"/>
      <c r="C54" s="211"/>
      <c r="D54" s="211"/>
      <c r="E54" s="211"/>
      <c r="F54" s="245"/>
      <c r="G54" s="211"/>
      <c r="H54" s="211"/>
      <c r="I54" s="245"/>
      <c r="J54" s="211"/>
      <c r="K54" s="247"/>
      <c r="L54" s="211"/>
      <c r="M54" s="211"/>
      <c r="N54" s="211"/>
      <c r="O54" s="211"/>
      <c r="P54" s="211"/>
      <c r="Q54" s="211"/>
    </row>
    <row r="55" spans="1:63">
      <c r="B55" s="211"/>
      <c r="C55" s="211"/>
      <c r="D55" s="211"/>
      <c r="E55" s="211"/>
      <c r="F55" s="245"/>
      <c r="G55" s="211"/>
      <c r="H55" s="211"/>
      <c r="I55" s="211"/>
      <c r="J55" s="211"/>
      <c r="K55" s="211"/>
      <c r="L55" s="211"/>
      <c r="M55" s="211"/>
      <c r="N55" s="211"/>
      <c r="O55" s="211"/>
      <c r="P55" s="211"/>
      <c r="Q55" s="211"/>
    </row>
    <row r="56" spans="1:63">
      <c r="B56" s="211"/>
      <c r="C56" s="211"/>
      <c r="D56" s="211"/>
      <c r="E56" s="211"/>
      <c r="F56" s="245"/>
      <c r="G56" s="211"/>
      <c r="H56" s="211"/>
      <c r="I56" s="211"/>
      <c r="J56" s="211"/>
      <c r="K56" s="211"/>
      <c r="L56" s="211"/>
      <c r="M56" s="211"/>
      <c r="N56" s="211"/>
      <c r="O56" s="211"/>
      <c r="P56" s="211"/>
      <c r="Q56" s="211"/>
    </row>
    <row r="57" spans="1:63">
      <c r="B57" s="211"/>
      <c r="C57" s="211"/>
      <c r="D57" s="211"/>
      <c r="E57" s="211"/>
      <c r="F57" s="245"/>
      <c r="G57" s="211"/>
      <c r="H57" s="211"/>
      <c r="I57" s="211"/>
      <c r="J57" s="211"/>
      <c r="K57" s="211"/>
      <c r="L57" s="211"/>
      <c r="M57" s="211"/>
      <c r="N57" s="211"/>
      <c r="O57" s="211"/>
      <c r="P57" s="211"/>
      <c r="Q57" s="211"/>
    </row>
    <row r="58" spans="1:63">
      <c r="B58" s="211"/>
      <c r="C58" s="211"/>
      <c r="D58" s="211"/>
      <c r="E58" s="211"/>
      <c r="F58" s="211"/>
      <c r="G58" s="211"/>
      <c r="H58" s="211"/>
      <c r="I58" s="211"/>
      <c r="J58" s="211"/>
      <c r="K58" s="211"/>
      <c r="L58" s="211"/>
      <c r="M58" s="211"/>
      <c r="N58" s="211"/>
      <c r="O58" s="211"/>
      <c r="P58" s="211"/>
      <c r="Q58" s="211"/>
    </row>
    <row r="59" spans="1:63">
      <c r="B59" s="211"/>
      <c r="C59" s="211"/>
      <c r="D59" s="211"/>
      <c r="E59" s="211"/>
      <c r="F59" s="211"/>
      <c r="G59" s="211"/>
      <c r="H59" s="211"/>
      <c r="I59" s="211"/>
      <c r="J59" s="211"/>
      <c r="K59" s="211"/>
      <c r="L59" s="211"/>
      <c r="M59" s="211"/>
      <c r="N59" s="211"/>
      <c r="O59" s="211"/>
      <c r="P59" s="211"/>
      <c r="Q59" s="211"/>
      <c r="R59" s="29"/>
      <c r="S59" s="29"/>
      <c r="T59" s="29"/>
      <c r="U59" s="29"/>
      <c r="V59" s="29"/>
      <c r="W59" s="29"/>
      <c r="X59" s="29"/>
      <c r="Y59" s="29"/>
      <c r="Z59" s="29"/>
    </row>
    <row r="60" spans="1:63">
      <c r="B60" s="211"/>
      <c r="C60" s="211"/>
      <c r="D60" s="211"/>
      <c r="E60" s="211"/>
      <c r="F60" s="211"/>
      <c r="G60" s="211"/>
      <c r="H60" s="211"/>
      <c r="I60" s="211"/>
      <c r="J60" s="211"/>
      <c r="K60" s="211"/>
      <c r="L60" s="211"/>
      <c r="M60" s="211"/>
      <c r="N60" s="211"/>
      <c r="O60" s="211"/>
      <c r="P60" s="211"/>
      <c r="Q60" s="211"/>
      <c r="R60" s="29"/>
      <c r="S60" s="29"/>
      <c r="T60" s="29"/>
      <c r="U60" s="29"/>
      <c r="V60" s="29"/>
      <c r="W60" s="29"/>
      <c r="X60" s="29"/>
      <c r="Y60" s="29"/>
      <c r="Z60" s="29"/>
    </row>
    <row r="61" spans="1:63">
      <c r="I61" s="29"/>
      <c r="J61" s="29"/>
      <c r="K61" s="29"/>
      <c r="L61" s="29"/>
      <c r="M61" s="29"/>
      <c r="N61" s="29"/>
      <c r="O61" s="29"/>
      <c r="P61" s="29"/>
      <c r="Q61" s="29"/>
      <c r="R61" s="29"/>
      <c r="S61" s="29"/>
      <c r="T61" s="29"/>
      <c r="U61" s="29"/>
      <c r="V61" s="29"/>
      <c r="W61" s="29"/>
      <c r="X61" s="29"/>
      <c r="Y61" s="29"/>
      <c r="Z61" s="29"/>
    </row>
    <row r="62" spans="1:63">
      <c r="I62" s="29"/>
      <c r="J62" s="29"/>
      <c r="K62" s="29"/>
      <c r="L62" s="29"/>
      <c r="M62" s="29"/>
      <c r="N62" s="29"/>
      <c r="O62" s="29"/>
      <c r="P62" s="29"/>
      <c r="Q62" s="29"/>
      <c r="R62" s="29"/>
      <c r="S62" s="29"/>
      <c r="T62" s="29"/>
      <c r="U62" s="29"/>
      <c r="V62" s="29"/>
      <c r="W62" s="29"/>
      <c r="X62" s="29"/>
      <c r="Y62" s="29"/>
      <c r="Z62" s="29"/>
    </row>
    <row r="63" spans="1:63">
      <c r="I63" s="29"/>
      <c r="J63" s="29"/>
      <c r="K63" s="29"/>
      <c r="L63" s="29"/>
      <c r="M63" s="29"/>
      <c r="N63" s="29"/>
      <c r="O63" s="29"/>
      <c r="P63" s="29"/>
      <c r="Q63" s="29"/>
      <c r="R63" s="29"/>
      <c r="S63" s="29"/>
      <c r="T63" s="29"/>
      <c r="U63" s="29"/>
      <c r="V63" s="29"/>
      <c r="W63" s="29"/>
      <c r="X63" s="29"/>
      <c r="Y63" s="29"/>
      <c r="Z63" s="29"/>
    </row>
    <row r="64" spans="1:63">
      <c r="I64" s="29"/>
      <c r="J64" s="29"/>
      <c r="K64" s="29"/>
      <c r="L64" s="29"/>
      <c r="M64" s="29"/>
      <c r="N64" s="29"/>
      <c r="O64" s="29"/>
      <c r="P64" s="29"/>
      <c r="Q64" s="29"/>
      <c r="R64" s="29"/>
      <c r="S64" s="29"/>
      <c r="T64" s="29"/>
      <c r="U64" s="29"/>
      <c r="V64" s="29"/>
      <c r="W64" s="29"/>
      <c r="X64" s="29"/>
      <c r="Y64" s="29"/>
      <c r="Z64" s="29"/>
    </row>
    <row r="65" spans="9:26">
      <c r="I65" s="29"/>
      <c r="J65" s="29"/>
      <c r="K65" s="29"/>
      <c r="L65" s="29"/>
      <c r="M65" s="29"/>
      <c r="N65" s="29"/>
      <c r="O65" s="29"/>
      <c r="P65" s="29"/>
      <c r="Q65" s="29"/>
      <c r="R65" s="29"/>
      <c r="S65" s="29"/>
      <c r="T65" s="29"/>
      <c r="U65" s="29"/>
      <c r="V65" s="29"/>
      <c r="W65" s="29"/>
      <c r="X65" s="29"/>
      <c r="Y65" s="29"/>
      <c r="Z65" s="29"/>
    </row>
    <row r="66" spans="9:26">
      <c r="I66" s="29"/>
      <c r="J66" s="29"/>
      <c r="K66" s="29"/>
      <c r="L66" s="29"/>
      <c r="M66" s="29"/>
      <c r="N66" s="29"/>
      <c r="O66" s="29"/>
      <c r="P66" s="29"/>
      <c r="Q66" s="29"/>
      <c r="R66" s="29"/>
      <c r="S66" s="29"/>
      <c r="T66" s="29"/>
      <c r="U66" s="29"/>
      <c r="V66" s="29"/>
      <c r="W66" s="29"/>
      <c r="X66" s="29"/>
      <c r="Y66" s="29"/>
      <c r="Z66" s="29"/>
    </row>
    <row r="67" spans="9:26">
      <c r="I67" s="29"/>
      <c r="J67" s="29"/>
      <c r="K67" s="29"/>
      <c r="L67" s="29"/>
      <c r="M67" s="29"/>
      <c r="N67" s="29"/>
      <c r="O67" s="29"/>
      <c r="P67" s="29"/>
      <c r="Q67" s="29"/>
      <c r="R67" s="29"/>
      <c r="S67" s="29"/>
      <c r="T67" s="29"/>
      <c r="U67" s="29"/>
      <c r="V67" s="29"/>
      <c r="W67" s="29"/>
      <c r="X67" s="29"/>
      <c r="Y67" s="29"/>
      <c r="Z67" s="29"/>
    </row>
    <row r="68" spans="9:26">
      <c r="I68" s="29"/>
      <c r="J68" s="29"/>
      <c r="K68" s="29"/>
      <c r="L68" s="29"/>
      <c r="M68" s="29"/>
      <c r="N68" s="29"/>
      <c r="O68" s="29"/>
      <c r="P68" s="29"/>
      <c r="Q68" s="29"/>
      <c r="R68" s="29"/>
      <c r="S68" s="29"/>
      <c r="T68" s="29"/>
      <c r="U68" s="29"/>
      <c r="V68" s="29"/>
      <c r="W68" s="29"/>
      <c r="X68" s="29"/>
      <c r="Y68" s="29"/>
      <c r="Z68" s="29"/>
    </row>
    <row r="69" spans="9:26">
      <c r="I69" s="29"/>
      <c r="J69" s="29"/>
      <c r="K69" s="29"/>
      <c r="L69" s="29"/>
      <c r="M69" s="29"/>
      <c r="N69" s="29"/>
      <c r="O69" s="29"/>
      <c r="P69" s="29"/>
      <c r="Q69" s="29"/>
      <c r="R69" s="29"/>
      <c r="S69" s="29"/>
      <c r="T69" s="29"/>
      <c r="U69" s="29"/>
      <c r="V69" s="29"/>
      <c r="W69" s="29"/>
      <c r="X69" s="29"/>
      <c r="Y69" s="29"/>
      <c r="Z69" s="29"/>
    </row>
    <row r="70" spans="9:26">
      <c r="I70" s="29"/>
      <c r="J70" s="29"/>
      <c r="K70" s="29"/>
      <c r="L70" s="29"/>
      <c r="M70" s="29"/>
      <c r="N70" s="29"/>
      <c r="O70" s="29"/>
      <c r="P70" s="29"/>
      <c r="Q70" s="29"/>
      <c r="R70" s="29"/>
      <c r="S70" s="29"/>
      <c r="T70" s="29"/>
      <c r="U70" s="29"/>
      <c r="V70" s="29"/>
      <c r="W70" s="29"/>
      <c r="X70" s="29"/>
      <c r="Y70" s="29"/>
      <c r="Z70" s="29"/>
    </row>
  </sheetData>
  <mergeCells count="10">
    <mergeCell ref="B26:C26"/>
    <mergeCell ref="B27:C27"/>
    <mergeCell ref="B22:B25"/>
    <mergeCell ref="D4:F4"/>
    <mergeCell ref="B2:AL2"/>
    <mergeCell ref="B7:B8"/>
    <mergeCell ref="B12:B16"/>
    <mergeCell ref="B17:B21"/>
    <mergeCell ref="B9:B11"/>
    <mergeCell ref="Z4:AD4"/>
  </mergeCells>
  <phoneticPr fontId="9"/>
  <printOptions horizontalCentered="1"/>
  <pageMargins left="0.39370078740157483" right="0.39370078740157483" top="0.78740157480314965" bottom="0.19685039370078741" header="0.11811023622047245" footer="0.11811023622047245"/>
  <pageSetup paperSize="8" scale="39" orientation="landscape" cellComments="asDisplayed"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BM70"/>
  <sheetViews>
    <sheetView topLeftCell="B1" zoomScale="75" zoomScaleNormal="75" workbookViewId="0">
      <pane xSplit="2" ySplit="6" topLeftCell="AF7" activePane="bottomRight" state="frozen"/>
      <selection activeCell="C11" sqref="C11"/>
      <selection pane="topRight" activeCell="C11" sqref="C11"/>
      <selection pane="bottomLeft" activeCell="C11" sqref="C11"/>
      <selection pane="bottomRight" activeCell="C11" sqref="C11"/>
    </sheetView>
  </sheetViews>
  <sheetFormatPr defaultColWidth="10.1796875" defaultRowHeight="14" outlineLevelCol="1"/>
  <cols>
    <col min="1" max="1" width="10.1796875" style="1" customWidth="1"/>
    <col min="2" max="2" width="5.81640625" style="1" customWidth="1"/>
    <col min="3" max="3" width="23" style="1" customWidth="1"/>
    <col min="4" max="4" width="15.54296875" style="1" customWidth="1"/>
    <col min="5" max="5" width="16.1796875" style="1" customWidth="1"/>
    <col min="6" max="6" width="14" style="1" customWidth="1"/>
    <col min="7" max="7" width="14.1796875" style="1" customWidth="1"/>
    <col min="8" max="8" width="14.1796875" style="1" hidden="1" customWidth="1"/>
    <col min="9" max="9" width="14.453125" style="1" customWidth="1"/>
    <col min="10" max="10" width="14.453125" style="1" hidden="1" customWidth="1"/>
    <col min="11" max="11" width="15.81640625" style="1" customWidth="1"/>
    <col min="12" max="12" width="14.453125" style="1" customWidth="1"/>
    <col min="13" max="13" width="21.1796875" style="1" customWidth="1"/>
    <col min="14" max="14" width="14.453125" style="1" hidden="1" customWidth="1"/>
    <col min="15" max="15" width="14.453125" style="1" customWidth="1"/>
    <col min="16" max="16" width="14.453125" style="1" hidden="1" customWidth="1"/>
    <col min="17" max="17" width="14.453125" style="1" customWidth="1"/>
    <col min="18" max="19" width="15" style="1" customWidth="1"/>
    <col min="20" max="21" width="14.453125" style="1" customWidth="1"/>
    <col min="22" max="22" width="9.1796875" style="1" customWidth="1"/>
    <col min="23" max="24" width="14.453125" style="1" customWidth="1"/>
    <col min="25" max="25" width="26.1796875" style="1" customWidth="1"/>
    <col min="26" max="30" width="14.453125" style="1" customWidth="1"/>
    <col min="31" max="36" width="16" style="1" customWidth="1"/>
    <col min="37" max="37" width="14.453125" style="1" customWidth="1"/>
    <col min="38" max="38" width="15.453125" style="1" customWidth="1"/>
    <col min="39" max="39" width="29.1796875" style="1" customWidth="1"/>
    <col min="40" max="41" width="17.81640625" style="1" customWidth="1"/>
    <col min="42" max="42" width="17.1796875" style="1" customWidth="1"/>
    <col min="43" max="43" width="17" style="1" customWidth="1" outlineLevel="1"/>
    <col min="44" max="45" width="17" style="1" customWidth="1"/>
    <col min="46" max="46" width="10.1796875" style="1" customWidth="1"/>
    <col min="47" max="47" width="16.1796875" style="1" customWidth="1"/>
    <col min="48" max="48" width="18.1796875" style="1" customWidth="1"/>
    <col min="49" max="50" width="19.1796875" style="1" customWidth="1"/>
    <col min="51" max="52" width="16.1796875" style="1" customWidth="1" outlineLevel="1"/>
    <col min="53" max="56" width="18.1796875" style="1" customWidth="1" outlineLevel="1"/>
    <col min="57" max="57" width="15.1796875" style="2" customWidth="1"/>
    <col min="58" max="58" width="19.1796875" style="1" customWidth="1"/>
    <col min="59" max="61" width="19.1796875" style="1" customWidth="1" outlineLevel="1"/>
    <col min="62" max="62" width="43.1796875" style="1" customWidth="1"/>
    <col min="63" max="63" width="19.1796875" style="1" hidden="1" customWidth="1"/>
    <col min="64" max="65" width="19.1796875" style="1" customWidth="1"/>
    <col min="66" max="16384" width="10.1796875" style="1"/>
  </cols>
  <sheetData>
    <row r="2" spans="2:65">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5"/>
      <c r="BK2" s="3"/>
    </row>
    <row r="3" spans="2:65" ht="30.5" thickBot="1">
      <c r="B3" s="254" t="s">
        <v>112</v>
      </c>
      <c r="AA3" s="3"/>
      <c r="AB3" s="3"/>
      <c r="AC3" s="3"/>
      <c r="AK3" s="4"/>
      <c r="AL3" s="4"/>
      <c r="AN3" s="1" t="s">
        <v>3</v>
      </c>
    </row>
    <row r="4" spans="2:65" s="222" customFormat="1" ht="24" customHeight="1" thickBot="1">
      <c r="D4" s="1326" t="s">
        <v>4</v>
      </c>
      <c r="E4" s="1327"/>
      <c r="F4" s="1327"/>
      <c r="G4" s="224"/>
      <c r="H4" s="224"/>
      <c r="I4" s="223" t="s">
        <v>0</v>
      </c>
      <c r="J4" s="224"/>
      <c r="K4" s="224"/>
      <c r="L4" s="224"/>
      <c r="M4" s="224"/>
      <c r="N4" s="224"/>
      <c r="O4" s="224"/>
      <c r="P4" s="224"/>
      <c r="Q4" s="224"/>
      <c r="R4" s="224"/>
      <c r="S4" s="224"/>
      <c r="T4" s="225"/>
      <c r="U4" s="231" t="s">
        <v>98</v>
      </c>
      <c r="V4" s="226"/>
      <c r="W4" s="227"/>
      <c r="X4" s="228" t="s">
        <v>99</v>
      </c>
      <c r="Y4" s="229" t="s">
        <v>116</v>
      </c>
      <c r="Z4" s="1336" t="s">
        <v>100</v>
      </c>
      <c r="AA4" s="1337"/>
      <c r="AB4" s="1337"/>
      <c r="AC4" s="1337"/>
      <c r="AD4" s="1338"/>
      <c r="AE4" s="224" t="s">
        <v>101</v>
      </c>
      <c r="AF4" s="224"/>
      <c r="AG4" s="224"/>
      <c r="AH4" s="224"/>
      <c r="AI4" s="224"/>
      <c r="AJ4" s="224"/>
      <c r="AK4" s="232" t="s">
        <v>102</v>
      </c>
      <c r="AL4" s="225"/>
      <c r="AY4" s="222" t="s">
        <v>5</v>
      </c>
      <c r="BE4" s="230"/>
    </row>
    <row r="5" spans="2:65" s="2" customFormat="1" ht="57.75" customHeight="1" thickBot="1">
      <c r="B5" s="7"/>
      <c r="C5" s="6"/>
      <c r="D5" s="8" t="s">
        <v>153</v>
      </c>
      <c r="E5" s="9" t="s">
        <v>7</v>
      </c>
      <c r="F5" s="10" t="s">
        <v>154</v>
      </c>
      <c r="G5" s="11" t="s">
        <v>1</v>
      </c>
      <c r="H5" s="235"/>
      <c r="I5" s="12" t="s">
        <v>155</v>
      </c>
      <c r="J5" s="9" t="s">
        <v>10</v>
      </c>
      <c r="K5" s="13" t="s">
        <v>156</v>
      </c>
      <c r="L5" s="13" t="s">
        <v>157</v>
      </c>
      <c r="M5" s="13" t="s">
        <v>158</v>
      </c>
      <c r="N5" s="14" t="s">
        <v>1</v>
      </c>
      <c r="O5" s="14" t="s">
        <v>14</v>
      </c>
      <c r="P5" s="8" t="s">
        <v>15</v>
      </c>
      <c r="Q5" s="15" t="s">
        <v>16</v>
      </c>
      <c r="R5" s="16" t="s">
        <v>160</v>
      </c>
      <c r="S5" s="17" t="s">
        <v>161</v>
      </c>
      <c r="T5" s="11" t="s">
        <v>1</v>
      </c>
      <c r="U5" s="11" t="s">
        <v>19</v>
      </c>
      <c r="V5" s="18" t="s">
        <v>20</v>
      </c>
      <c r="W5" s="11" t="s">
        <v>21</v>
      </c>
      <c r="X5" s="19" t="s">
        <v>22</v>
      </c>
      <c r="Y5" s="20" t="s">
        <v>23</v>
      </c>
      <c r="Z5" s="12" t="s">
        <v>24</v>
      </c>
      <c r="AA5" s="21" t="s">
        <v>25</v>
      </c>
      <c r="AB5" s="21" t="s">
        <v>26</v>
      </c>
      <c r="AC5" s="8" t="s">
        <v>27</v>
      </c>
      <c r="AD5" s="22" t="s">
        <v>28</v>
      </c>
      <c r="AE5" s="23" t="s">
        <v>29</v>
      </c>
      <c r="AF5" s="14" t="s">
        <v>30</v>
      </c>
      <c r="AG5" s="24" t="s">
        <v>31</v>
      </c>
      <c r="AH5" s="25" t="s">
        <v>95</v>
      </c>
      <c r="AI5" s="25" t="s">
        <v>96</v>
      </c>
      <c r="AJ5" s="26" t="s">
        <v>32</v>
      </c>
      <c r="AK5" s="27" t="s">
        <v>103</v>
      </c>
      <c r="AL5" s="27" t="s">
        <v>104</v>
      </c>
      <c r="AN5" s="8" t="s">
        <v>152</v>
      </c>
      <c r="AO5" s="8" t="s">
        <v>81</v>
      </c>
      <c r="AP5" s="9" t="s">
        <v>82</v>
      </c>
      <c r="AQ5" s="9" t="s">
        <v>83</v>
      </c>
      <c r="AR5" s="28" t="s">
        <v>33</v>
      </c>
      <c r="AS5" s="28" t="s">
        <v>34</v>
      </c>
      <c r="AU5" s="8" t="s">
        <v>159</v>
      </c>
      <c r="AV5" s="28"/>
      <c r="AW5" s="28" t="s">
        <v>33</v>
      </c>
      <c r="AX5" s="29"/>
      <c r="AY5" s="8" t="s">
        <v>37</v>
      </c>
      <c r="AZ5" s="9" t="s">
        <v>38</v>
      </c>
      <c r="BA5" s="9" t="s">
        <v>39</v>
      </c>
      <c r="BB5" s="5" t="s">
        <v>33</v>
      </c>
      <c r="BC5" s="30"/>
      <c r="BD5" s="30"/>
      <c r="BE5" s="8" t="s">
        <v>40</v>
      </c>
      <c r="BF5" s="8" t="s">
        <v>41</v>
      </c>
      <c r="BG5" s="8" t="s">
        <v>42</v>
      </c>
      <c r="BH5" s="31" t="s">
        <v>43</v>
      </c>
      <c r="BI5" s="31" t="s">
        <v>44</v>
      </c>
      <c r="BJ5" s="32"/>
      <c r="BK5" s="33" t="s">
        <v>45</v>
      </c>
      <c r="BL5" s="33" t="s">
        <v>46</v>
      </c>
      <c r="BM5" s="33" t="s">
        <v>47</v>
      </c>
    </row>
    <row r="6" spans="2:65" ht="15.75" customHeight="1" thickBot="1">
      <c r="B6" s="35"/>
      <c r="C6" s="36"/>
      <c r="D6" s="37"/>
      <c r="E6" s="38"/>
      <c r="F6" s="39"/>
      <c r="G6" s="40"/>
      <c r="H6" s="236"/>
      <c r="I6" s="41"/>
      <c r="J6" s="42"/>
      <c r="K6" s="42"/>
      <c r="L6" s="42"/>
      <c r="M6" s="42"/>
      <c r="N6" s="43"/>
      <c r="O6" s="43"/>
      <c r="P6" s="43"/>
      <c r="Q6" s="44"/>
      <c r="R6" s="45"/>
      <c r="S6" s="46"/>
      <c r="T6" s="47"/>
      <c r="U6" s="40"/>
      <c r="V6" s="48"/>
      <c r="W6" s="40"/>
      <c r="X6" s="49"/>
      <c r="Y6" s="50"/>
      <c r="Z6" s="41"/>
      <c r="AA6" s="51"/>
      <c r="AB6" s="51"/>
      <c r="AC6" s="43"/>
      <c r="AD6" s="52"/>
      <c r="AE6" s="53"/>
      <c r="AF6" s="54"/>
      <c r="AG6" s="55"/>
      <c r="AH6" s="56"/>
      <c r="AI6" s="56"/>
      <c r="AJ6" s="57"/>
      <c r="AK6" s="58"/>
      <c r="AL6" s="58"/>
      <c r="AN6" s="37"/>
      <c r="AO6" s="37"/>
      <c r="AP6" s="38"/>
      <c r="AQ6" s="38"/>
      <c r="AR6" s="38"/>
      <c r="AS6" s="38"/>
      <c r="AU6" s="37"/>
      <c r="AV6" s="38"/>
      <c r="AW6" s="38"/>
      <c r="AX6" s="39"/>
      <c r="AY6" s="59"/>
      <c r="AZ6" s="38"/>
      <c r="BA6" s="38"/>
      <c r="BB6" s="38"/>
      <c r="BC6" s="39"/>
      <c r="BD6" s="39"/>
      <c r="BE6" s="37"/>
      <c r="BF6" s="37"/>
      <c r="BG6" s="37"/>
      <c r="BH6" s="60"/>
      <c r="BI6" s="60"/>
      <c r="BJ6" s="60"/>
      <c r="BK6" s="37"/>
      <c r="BL6" s="37"/>
      <c r="BM6" s="37"/>
    </row>
    <row r="7" spans="2:65" ht="2.25" customHeight="1">
      <c r="B7" s="1334" t="s">
        <v>48</v>
      </c>
      <c r="C7" s="77"/>
      <c r="D7" s="77"/>
      <c r="E7" s="36"/>
      <c r="F7" s="78"/>
      <c r="G7" s="79"/>
      <c r="H7" s="237"/>
      <c r="I7" s="80"/>
      <c r="J7" s="81"/>
      <c r="K7" s="81"/>
      <c r="L7" s="81"/>
      <c r="M7" s="81"/>
      <c r="N7" s="77">
        <f>SUM(I7:M7)/1000</f>
        <v>0</v>
      </c>
      <c r="O7" s="77"/>
      <c r="P7" s="77"/>
      <c r="Q7" s="82"/>
      <c r="R7" s="83"/>
      <c r="S7" s="84"/>
      <c r="T7" s="79"/>
      <c r="U7" s="79"/>
      <c r="V7" s="85"/>
      <c r="W7" s="79"/>
      <c r="X7" s="86"/>
      <c r="Y7" s="87"/>
      <c r="Z7" s="80"/>
      <c r="AA7" s="88"/>
      <c r="AB7" s="88"/>
      <c r="AC7" s="77"/>
      <c r="AD7" s="89"/>
      <c r="AE7" s="80"/>
      <c r="AF7" s="77"/>
      <c r="AG7" s="89"/>
      <c r="AH7" s="79"/>
      <c r="AI7" s="79"/>
      <c r="AJ7" s="90"/>
      <c r="AK7" s="91"/>
      <c r="AL7" s="91"/>
      <c r="AN7" s="77"/>
      <c r="AO7" s="77"/>
      <c r="AP7" s="36"/>
      <c r="AQ7" s="36"/>
      <c r="AR7" s="36"/>
      <c r="AS7" s="36"/>
      <c r="AU7" s="77"/>
      <c r="AV7" s="36"/>
      <c r="AW7" s="36"/>
      <c r="AX7" s="29"/>
      <c r="AY7" s="77"/>
      <c r="AZ7" s="36"/>
      <c r="BA7" s="36"/>
      <c r="BB7" s="36"/>
      <c r="BC7" s="29"/>
      <c r="BD7" s="29"/>
      <c r="BE7" s="92"/>
      <c r="BF7" s="77"/>
      <c r="BG7" s="77"/>
      <c r="BH7" s="93"/>
      <c r="BI7" s="93"/>
      <c r="BJ7" s="93"/>
      <c r="BK7" s="77"/>
      <c r="BL7" s="77"/>
      <c r="BM7" s="77"/>
    </row>
    <row r="8" spans="2:65" ht="39" customHeight="1">
      <c r="B8" s="1335"/>
      <c r="C8" s="94" t="s">
        <v>49</v>
      </c>
      <c r="D8" s="94" t="e">
        <f>#REF!</f>
        <v>#REF!</v>
      </c>
      <c r="E8" s="95" t="e">
        <f>#REF!</f>
        <v>#REF!</v>
      </c>
      <c r="F8" s="96" t="e">
        <f>#REF!</f>
        <v>#REF!</v>
      </c>
      <c r="G8" s="97" t="e">
        <f>SUM(E8:F8)</f>
        <v>#REF!</v>
      </c>
      <c r="H8" s="238"/>
      <c r="I8" s="98" t="e">
        <f>#REF!</f>
        <v>#REF!</v>
      </c>
      <c r="J8" s="99" t="e">
        <f>#REF!</f>
        <v>#REF!</v>
      </c>
      <c r="K8" s="99" t="e">
        <f>#REF!</f>
        <v>#REF!</v>
      </c>
      <c r="L8" s="99" t="e">
        <f>#REF!</f>
        <v>#REF!</v>
      </c>
      <c r="M8" s="99" t="e">
        <f>#REF!</f>
        <v>#REF!</v>
      </c>
      <c r="N8" s="94" t="e">
        <f>#REF!</f>
        <v>#REF!</v>
      </c>
      <c r="O8" s="94" t="e">
        <f>#REF!</f>
        <v>#REF!</v>
      </c>
      <c r="P8" s="94" t="e">
        <f>#REF!</f>
        <v>#REF!</v>
      </c>
      <c r="Q8" s="100" t="e">
        <f>#REF!</f>
        <v>#REF!</v>
      </c>
      <c r="R8" s="101" t="e">
        <f>#REF!</f>
        <v>#REF!</v>
      </c>
      <c r="S8" s="102" t="e">
        <f>#REF!</f>
        <v>#REF!</v>
      </c>
      <c r="T8" s="97" t="e">
        <f>I8-J8+K8+L8+M8+Q8+R8+S8</f>
        <v>#REF!</v>
      </c>
      <c r="U8" s="97" t="e">
        <f>G8-T8</f>
        <v>#REF!</v>
      </c>
      <c r="V8" s="103" t="e">
        <f t="shared" ref="V8:V25" si="0">U8/G8</f>
        <v>#REF!</v>
      </c>
      <c r="W8" s="97" t="e">
        <f t="shared" ref="W8:W25" si="1">MAX((U8*0.4),0)</f>
        <v>#REF!</v>
      </c>
      <c r="X8" s="104" t="e">
        <f t="shared" ref="X8:X25" si="2">U8-W8</f>
        <v>#REF!</v>
      </c>
      <c r="Y8" s="105" t="e">
        <f t="shared" ref="Y8:Y25" si="3">SUM(X8,Q8)</f>
        <v>#REF!</v>
      </c>
      <c r="Z8" s="98" t="e">
        <f t="shared" ref="Z8:Z25" si="4">$Y8/5%</f>
        <v>#REF!</v>
      </c>
      <c r="AA8" s="106" t="e">
        <f t="shared" ref="AA8:AA25" si="5">$Y8/6.66%</f>
        <v>#REF!</v>
      </c>
      <c r="AB8" s="106" t="e">
        <f t="shared" ref="AB8:AB25" si="6">$Y8/10%</f>
        <v>#REF!</v>
      </c>
      <c r="AC8" s="94" t="e">
        <f t="shared" ref="AC8:AC25" si="7">$Y8/15%</f>
        <v>#REF!</v>
      </c>
      <c r="AD8" s="107" t="e">
        <f t="shared" ref="AD8:AD25" si="8">$Y8/20%</f>
        <v>#REF!</v>
      </c>
      <c r="AE8" s="98" t="e">
        <f>#REF!</f>
        <v>#REF!</v>
      </c>
      <c r="AF8" s="94" t="e">
        <f>#REF!</f>
        <v>#REF!</v>
      </c>
      <c r="AG8" s="107" t="e">
        <f>#REF!</f>
        <v>#REF!</v>
      </c>
      <c r="AH8" s="97" t="e">
        <f>#REF!</f>
        <v>#REF!</v>
      </c>
      <c r="AI8" s="97" t="e">
        <f>#REF!</f>
        <v>#REF!</v>
      </c>
      <c r="AJ8" s="108" t="e">
        <f t="shared" ref="AJ8:AJ25" si="9">SUM(AE8:AI8)</f>
        <v>#REF!</v>
      </c>
      <c r="AK8" s="109" t="e">
        <f t="shared" ref="AK8:AK25" si="10">IF((AA8-AJ8)&gt;0,"○","×")</f>
        <v>#REF!</v>
      </c>
      <c r="AL8" s="109" t="e">
        <f t="shared" ref="AL8:AL25" si="11">IF((AB8-AJ8)&gt;0,"○","×")</f>
        <v>#REF!</v>
      </c>
      <c r="AN8" s="94">
        <v>109666</v>
      </c>
      <c r="AO8" s="94">
        <v>111112</v>
      </c>
      <c r="AP8" s="95">
        <v>115169</v>
      </c>
      <c r="AQ8" s="95">
        <v>100771</v>
      </c>
      <c r="AR8" s="95">
        <f>SUM(AN8:AP8)</f>
        <v>335947</v>
      </c>
      <c r="AS8" s="95">
        <f>AR8/3</f>
        <v>111982.33333333333</v>
      </c>
      <c r="AU8" s="94">
        <v>1759</v>
      </c>
      <c r="AV8" s="95"/>
      <c r="AW8" s="95">
        <f t="shared" ref="AW8:AW25" si="12">SUM(AU8:AV8)</f>
        <v>1759</v>
      </c>
      <c r="AX8" s="29"/>
      <c r="AY8" s="94">
        <v>277234</v>
      </c>
      <c r="AZ8" s="95">
        <v>35408</v>
      </c>
      <c r="BA8" s="95"/>
      <c r="BB8" s="95">
        <v>328875</v>
      </c>
      <c r="BC8" s="110">
        <f>AY8/BB8</f>
        <v>0.84297681489927789</v>
      </c>
      <c r="BD8" s="111" t="e">
        <f>AJ8*BC8*0.04</f>
        <v>#REF!</v>
      </c>
      <c r="BE8" s="112" t="s">
        <v>50</v>
      </c>
      <c r="BF8" s="94">
        <v>163</v>
      </c>
      <c r="BG8" s="94"/>
      <c r="BH8" s="113" t="e">
        <f t="shared" ref="BH8:BH25" si="13">I8/$BF8</f>
        <v>#REF!</v>
      </c>
      <c r="BI8" s="113" t="e">
        <f t="shared" ref="BI8:BI18" si="14">I8/$BG8</f>
        <v>#REF!</v>
      </c>
      <c r="BJ8" s="114" t="s">
        <v>51</v>
      </c>
      <c r="BK8" s="94" t="e">
        <f>K8/$BF$8</f>
        <v>#REF!</v>
      </c>
      <c r="BL8" s="94" t="e">
        <f>U8/$BF$8</f>
        <v>#REF!</v>
      </c>
      <c r="BM8" s="94" t="e">
        <f>Y8/$BF$8</f>
        <v>#REF!</v>
      </c>
    </row>
    <row r="9" spans="2:65" ht="39" customHeight="1">
      <c r="B9" s="1331" t="s">
        <v>52</v>
      </c>
      <c r="C9" s="115" t="s">
        <v>53</v>
      </c>
      <c r="D9" s="115" t="e">
        <f>#REF!</f>
        <v>#REF!</v>
      </c>
      <c r="E9" s="116" t="e">
        <f>#REF!</f>
        <v>#REF!</v>
      </c>
      <c r="F9" s="117" t="e">
        <f>#REF!</f>
        <v>#REF!</v>
      </c>
      <c r="G9" s="118" t="e">
        <f>SUM(E9:F9)</f>
        <v>#REF!</v>
      </c>
      <c r="H9" s="239"/>
      <c r="I9" s="119" t="e">
        <f>#REF!</f>
        <v>#REF!</v>
      </c>
      <c r="J9" s="116" t="e">
        <f>#REF!</f>
        <v>#REF!</v>
      </c>
      <c r="K9" s="99" t="e">
        <f>#REF!</f>
        <v>#REF!</v>
      </c>
      <c r="L9" s="116" t="e">
        <f>#REF!</f>
        <v>#REF!</v>
      </c>
      <c r="M9" s="313" t="e">
        <f>#REF!</f>
        <v>#REF!</v>
      </c>
      <c r="N9" s="114" t="e">
        <f>#REF!</f>
        <v>#REF!</v>
      </c>
      <c r="O9" s="114" t="e">
        <f>#REF!</f>
        <v>#REF!</v>
      </c>
      <c r="P9" s="115" t="e">
        <f>#REF!</f>
        <v>#REF!</v>
      </c>
      <c r="Q9" s="120" t="e">
        <f>#REF!</f>
        <v>#REF!</v>
      </c>
      <c r="R9" s="121" t="e">
        <f>#REF!</f>
        <v>#REF!</v>
      </c>
      <c r="S9" s="122" t="e">
        <f>#REF!</f>
        <v>#REF!</v>
      </c>
      <c r="T9" s="97" t="e">
        <f>I9-J9+K9+L9+M9+Q9+R9+S9</f>
        <v>#REF!</v>
      </c>
      <c r="U9" s="118" t="e">
        <f>G9-T9</f>
        <v>#REF!</v>
      </c>
      <c r="V9" s="123" t="e">
        <f t="shared" si="0"/>
        <v>#REF!</v>
      </c>
      <c r="W9" s="118" t="e">
        <f t="shared" si="1"/>
        <v>#REF!</v>
      </c>
      <c r="X9" s="124" t="e">
        <f t="shared" si="2"/>
        <v>#REF!</v>
      </c>
      <c r="Y9" s="125" t="e">
        <f t="shared" si="3"/>
        <v>#REF!</v>
      </c>
      <c r="Z9" s="119" t="e">
        <f t="shared" si="4"/>
        <v>#REF!</v>
      </c>
      <c r="AA9" s="126" t="e">
        <f t="shared" si="5"/>
        <v>#REF!</v>
      </c>
      <c r="AB9" s="126" t="e">
        <f t="shared" si="6"/>
        <v>#REF!</v>
      </c>
      <c r="AC9" s="115" t="e">
        <f t="shared" si="7"/>
        <v>#REF!</v>
      </c>
      <c r="AD9" s="107" t="e">
        <f t="shared" si="8"/>
        <v>#REF!</v>
      </c>
      <c r="AE9" s="119" t="e">
        <f>#REF!</f>
        <v>#REF!</v>
      </c>
      <c r="AF9" s="115" t="e">
        <f>#REF!</f>
        <v>#REF!</v>
      </c>
      <c r="AG9" s="107" t="e">
        <f>#REF!</f>
        <v>#REF!</v>
      </c>
      <c r="AH9" s="118" t="e">
        <f>#REF!</f>
        <v>#REF!</v>
      </c>
      <c r="AI9" s="118" t="e">
        <f>#REF!</f>
        <v>#REF!</v>
      </c>
      <c r="AJ9" s="127" t="e">
        <f t="shared" si="9"/>
        <v>#REF!</v>
      </c>
      <c r="AK9" s="128" t="e">
        <f t="shared" si="10"/>
        <v>#REF!</v>
      </c>
      <c r="AL9" s="128" t="e">
        <f t="shared" si="11"/>
        <v>#REF!</v>
      </c>
      <c r="AN9" s="115">
        <v>32728</v>
      </c>
      <c r="AO9" s="115">
        <v>34046</v>
      </c>
      <c r="AP9" s="116">
        <v>34816</v>
      </c>
      <c r="AQ9" s="116">
        <v>35871</v>
      </c>
      <c r="AR9" s="116">
        <f>SUM(AN9:AP9)</f>
        <v>101590</v>
      </c>
      <c r="AS9" s="116">
        <f t="shared" ref="AS9:AS20" si="15">AR9/3</f>
        <v>33863.333333333336</v>
      </c>
      <c r="AU9" s="115">
        <v>6</v>
      </c>
      <c r="AV9" s="116"/>
      <c r="AW9" s="116">
        <f t="shared" si="12"/>
        <v>6</v>
      </c>
      <c r="AX9" s="29"/>
      <c r="AY9" s="115">
        <v>53762</v>
      </c>
      <c r="AZ9" s="116">
        <v>915</v>
      </c>
      <c r="BA9" s="116"/>
      <c r="BB9" s="116">
        <v>59310</v>
      </c>
      <c r="BC9" s="110">
        <f>AY9/BB9</f>
        <v>0.90645759568369588</v>
      </c>
      <c r="BD9" s="110"/>
      <c r="BE9" s="129" t="s">
        <v>50</v>
      </c>
      <c r="BF9" s="115">
        <v>100</v>
      </c>
      <c r="BG9" s="115"/>
      <c r="BH9" s="114" t="e">
        <f t="shared" si="13"/>
        <v>#REF!</v>
      </c>
      <c r="BI9" s="114" t="e">
        <f t="shared" si="14"/>
        <v>#REF!</v>
      </c>
      <c r="BJ9" s="114" t="s">
        <v>54</v>
      </c>
      <c r="BK9" s="115" t="e">
        <f>K9/$BF$8</f>
        <v>#REF!</v>
      </c>
      <c r="BL9" s="115" t="e">
        <f>U9/$BF$8</f>
        <v>#REF!</v>
      </c>
      <c r="BM9" s="115" t="e">
        <f>Y9/$BF$8</f>
        <v>#REF!</v>
      </c>
    </row>
    <row r="10" spans="2:65" ht="39" customHeight="1">
      <c r="B10" s="1331"/>
      <c r="C10" s="130" t="s">
        <v>55</v>
      </c>
      <c r="D10" s="130" t="e">
        <f>#REF!</f>
        <v>#REF!</v>
      </c>
      <c r="E10" s="131" t="e">
        <f>#REF!</f>
        <v>#REF!</v>
      </c>
      <c r="F10" s="29" t="e">
        <f>#REF!</f>
        <v>#REF!</v>
      </c>
      <c r="G10" s="132" t="e">
        <f>SUM(E10:F10)</f>
        <v>#REF!</v>
      </c>
      <c r="H10" s="240"/>
      <c r="I10" s="133" t="e">
        <f>#REF!</f>
        <v>#REF!</v>
      </c>
      <c r="J10" s="131" t="e">
        <f>#REF!</f>
        <v>#REF!</v>
      </c>
      <c r="K10" s="99" t="e">
        <f>#REF!</f>
        <v>#REF!</v>
      </c>
      <c r="L10" s="131" t="e">
        <f>#REF!</f>
        <v>#REF!</v>
      </c>
      <c r="M10" s="131" t="e">
        <f>#REF!</f>
        <v>#REF!</v>
      </c>
      <c r="N10" s="130" t="e">
        <f>#REF!</f>
        <v>#REF!</v>
      </c>
      <c r="O10" s="130" t="e">
        <f>#REF!</f>
        <v>#REF!</v>
      </c>
      <c r="P10" s="130" t="e">
        <f>#REF!</f>
        <v>#REF!</v>
      </c>
      <c r="Q10" s="134" t="e">
        <f>#REF!</f>
        <v>#REF!</v>
      </c>
      <c r="R10" s="135" t="e">
        <f>#REF!</f>
        <v>#REF!</v>
      </c>
      <c r="S10" s="136" t="e">
        <f>#REF!</f>
        <v>#REF!</v>
      </c>
      <c r="T10" s="97" t="e">
        <f>I10-J10+K10+L10+M10+Q10+R10+S10</f>
        <v>#REF!</v>
      </c>
      <c r="U10" s="132" t="e">
        <f>G10-T10</f>
        <v>#REF!</v>
      </c>
      <c r="V10" s="137" t="e">
        <f t="shared" si="0"/>
        <v>#REF!</v>
      </c>
      <c r="W10" s="132" t="e">
        <f t="shared" si="1"/>
        <v>#REF!</v>
      </c>
      <c r="X10" s="138" t="e">
        <f t="shared" si="2"/>
        <v>#REF!</v>
      </c>
      <c r="Y10" s="139" t="e">
        <f t="shared" si="3"/>
        <v>#REF!</v>
      </c>
      <c r="Z10" s="133" t="e">
        <f t="shared" si="4"/>
        <v>#REF!</v>
      </c>
      <c r="AA10" s="140" t="e">
        <f t="shared" si="5"/>
        <v>#REF!</v>
      </c>
      <c r="AB10" s="140" t="e">
        <f t="shared" si="6"/>
        <v>#REF!</v>
      </c>
      <c r="AC10" s="130" t="e">
        <f t="shared" si="7"/>
        <v>#REF!</v>
      </c>
      <c r="AD10" s="141" t="e">
        <f t="shared" si="8"/>
        <v>#REF!</v>
      </c>
      <c r="AE10" s="133" t="e">
        <f>#REF!</f>
        <v>#REF!</v>
      </c>
      <c r="AF10" s="130" t="e">
        <f>#REF!</f>
        <v>#REF!</v>
      </c>
      <c r="AG10" s="141" t="e">
        <f>#REF!</f>
        <v>#REF!</v>
      </c>
      <c r="AH10" s="132" t="e">
        <f>#REF!</f>
        <v>#REF!</v>
      </c>
      <c r="AI10" s="132" t="e">
        <f>#REF!</f>
        <v>#REF!</v>
      </c>
      <c r="AJ10" s="142" t="e">
        <f t="shared" si="9"/>
        <v>#REF!</v>
      </c>
      <c r="AK10" s="143" t="e">
        <f t="shared" si="10"/>
        <v>#REF!</v>
      </c>
      <c r="AL10" s="143" t="e">
        <f t="shared" si="11"/>
        <v>#REF!</v>
      </c>
      <c r="AN10" s="130">
        <v>45978</v>
      </c>
      <c r="AO10" s="130">
        <v>52161</v>
      </c>
      <c r="AP10" s="131">
        <v>59330</v>
      </c>
      <c r="AQ10" s="131">
        <v>55191</v>
      </c>
      <c r="AR10" s="131">
        <f>SUM(AN10:AP10)</f>
        <v>157469</v>
      </c>
      <c r="AS10" s="131">
        <f t="shared" si="15"/>
        <v>52489.666666666664</v>
      </c>
      <c r="AU10" s="130">
        <v>568</v>
      </c>
      <c r="AV10" s="131"/>
      <c r="AW10" s="131">
        <f t="shared" si="12"/>
        <v>568</v>
      </c>
      <c r="AX10" s="29"/>
      <c r="AY10" s="130">
        <v>141693</v>
      </c>
      <c r="AZ10" s="131">
        <v>3718</v>
      </c>
      <c r="BA10" s="131"/>
      <c r="BB10" s="131">
        <v>155549</v>
      </c>
      <c r="BC10" s="110">
        <f>AY10/BB10</f>
        <v>0.91092196028261196</v>
      </c>
      <c r="BD10" s="110"/>
      <c r="BE10" s="144" t="s">
        <v>56</v>
      </c>
      <c r="BF10" s="130">
        <v>154</v>
      </c>
      <c r="BG10" s="130"/>
      <c r="BH10" s="145" t="e">
        <f t="shared" si="13"/>
        <v>#REF!</v>
      </c>
      <c r="BI10" s="145" t="e">
        <f t="shared" si="14"/>
        <v>#REF!</v>
      </c>
      <c r="BJ10" s="145"/>
      <c r="BK10" s="130" t="e">
        <f>K10/$BF$8</f>
        <v>#REF!</v>
      </c>
      <c r="BL10" s="130" t="e">
        <f>U10/$BF$8</f>
        <v>#REF!</v>
      </c>
      <c r="BM10" s="130" t="e">
        <f>Y10/$BF$8</f>
        <v>#REF!</v>
      </c>
    </row>
    <row r="11" spans="2:65" ht="39" customHeight="1" thickBot="1">
      <c r="B11" s="1332"/>
      <c r="C11" s="146" t="s">
        <v>1</v>
      </c>
      <c r="D11" s="146" t="e">
        <f>SUM(D8:D10)</f>
        <v>#REF!</v>
      </c>
      <c r="E11" s="147" t="e">
        <f>SUM(E8:E10)</f>
        <v>#REF!</v>
      </c>
      <c r="F11" s="148" t="e">
        <f>SUM(F8:F10)</f>
        <v>#REF!</v>
      </c>
      <c r="G11" s="149" t="e">
        <f>SUM(G8:G10)</f>
        <v>#REF!</v>
      </c>
      <c r="H11" s="241" t="e">
        <f>(D11+F11)/1000</f>
        <v>#REF!</v>
      </c>
      <c r="I11" s="150" t="e">
        <f>SUM(I8:I10)</f>
        <v>#REF!</v>
      </c>
      <c r="J11" s="147" t="e">
        <f>SUM(J8:J10)</f>
        <v>#REF!</v>
      </c>
      <c r="K11" s="147" t="e">
        <f>SUM(K8:K10)</f>
        <v>#REF!</v>
      </c>
      <c r="L11" s="147" t="e">
        <f>SUM(L8:L10)</f>
        <v>#REF!</v>
      </c>
      <c r="M11" s="147" t="e">
        <f>SUM(M8:M10)</f>
        <v>#REF!</v>
      </c>
      <c r="N11" s="146" t="e">
        <f>SUM(I11:M11)/1000</f>
        <v>#REF!</v>
      </c>
      <c r="O11" s="146" t="e">
        <f t="shared" ref="O11:U11" si="16">SUM(O8:O10)</f>
        <v>#REF!</v>
      </c>
      <c r="P11" s="146" t="e">
        <f t="shared" si="16"/>
        <v>#REF!</v>
      </c>
      <c r="Q11" s="151" t="e">
        <f t="shared" si="16"/>
        <v>#REF!</v>
      </c>
      <c r="R11" s="152" t="e">
        <f t="shared" si="16"/>
        <v>#REF!</v>
      </c>
      <c r="S11" s="153" t="e">
        <f t="shared" si="16"/>
        <v>#REF!</v>
      </c>
      <c r="T11" s="149" t="e">
        <f t="shared" si="16"/>
        <v>#REF!</v>
      </c>
      <c r="U11" s="149" t="e">
        <f t="shared" si="16"/>
        <v>#REF!</v>
      </c>
      <c r="V11" s="154" t="e">
        <f t="shared" si="0"/>
        <v>#REF!</v>
      </c>
      <c r="W11" s="149" t="e">
        <f t="shared" si="1"/>
        <v>#REF!</v>
      </c>
      <c r="X11" s="155" t="e">
        <f t="shared" si="2"/>
        <v>#REF!</v>
      </c>
      <c r="Y11" s="156" t="e">
        <f t="shared" si="3"/>
        <v>#REF!</v>
      </c>
      <c r="Z11" s="150" t="e">
        <f t="shared" si="4"/>
        <v>#REF!</v>
      </c>
      <c r="AA11" s="157" t="e">
        <f t="shared" si="5"/>
        <v>#REF!</v>
      </c>
      <c r="AB11" s="157" t="e">
        <f t="shared" si="6"/>
        <v>#REF!</v>
      </c>
      <c r="AC11" s="146" t="e">
        <f t="shared" si="7"/>
        <v>#REF!</v>
      </c>
      <c r="AD11" s="158" t="e">
        <f t="shared" si="8"/>
        <v>#REF!</v>
      </c>
      <c r="AE11" s="150" t="e">
        <f>SUM(AE8:AE10)</f>
        <v>#REF!</v>
      </c>
      <c r="AF11" s="146" t="e">
        <f>SUM(AF8:AF10)</f>
        <v>#REF!</v>
      </c>
      <c r="AG11" s="158" t="e">
        <f>SUM(AG8:AG10)</f>
        <v>#REF!</v>
      </c>
      <c r="AH11" s="149" t="e">
        <f>SUM(AH8:AH10)</f>
        <v>#REF!</v>
      </c>
      <c r="AI11" s="149" t="e">
        <f>SUM(AI8:AI10)</f>
        <v>#REF!</v>
      </c>
      <c r="AJ11" s="159" t="e">
        <f t="shared" si="9"/>
        <v>#REF!</v>
      </c>
      <c r="AK11" s="160" t="e">
        <f t="shared" si="10"/>
        <v>#REF!</v>
      </c>
      <c r="AL11" s="160" t="e">
        <f t="shared" si="11"/>
        <v>#REF!</v>
      </c>
      <c r="AN11" s="146">
        <f t="shared" ref="AN11:AS11" si="17">SUM(AN8:AN10)</f>
        <v>188372</v>
      </c>
      <c r="AO11" s="146">
        <f t="shared" si="17"/>
        <v>197319</v>
      </c>
      <c r="AP11" s="147">
        <f t="shared" si="17"/>
        <v>209315</v>
      </c>
      <c r="AQ11" s="147">
        <f t="shared" si="17"/>
        <v>191833</v>
      </c>
      <c r="AR11" s="147">
        <f t="shared" si="17"/>
        <v>595006</v>
      </c>
      <c r="AS11" s="147">
        <f t="shared" si="17"/>
        <v>198335.33333333331</v>
      </c>
      <c r="AU11" s="146">
        <f>SUM(AU8:AU10)</f>
        <v>2333</v>
      </c>
      <c r="AV11" s="147">
        <f>SUM(AV8:AV10)</f>
        <v>0</v>
      </c>
      <c r="AW11" s="147">
        <f t="shared" si="12"/>
        <v>2333</v>
      </c>
      <c r="AX11" s="29"/>
      <c r="AY11" s="146"/>
      <c r="AZ11" s="147"/>
      <c r="BA11" s="147"/>
      <c r="BB11" s="147"/>
      <c r="BC11" s="110"/>
      <c r="BD11" s="110"/>
      <c r="BE11" s="161"/>
      <c r="BF11" s="146">
        <f>SUM(BF8:BF10)</f>
        <v>417</v>
      </c>
      <c r="BG11" s="146">
        <f>SUM(BG8:BG10)</f>
        <v>0</v>
      </c>
      <c r="BH11" s="162" t="e">
        <f t="shared" si="13"/>
        <v>#REF!</v>
      </c>
      <c r="BI11" s="162" t="e">
        <f t="shared" si="14"/>
        <v>#REF!</v>
      </c>
      <c r="BJ11" s="162"/>
      <c r="BK11" s="146" t="e">
        <f>SUM(BK8:BK10)</f>
        <v>#REF!</v>
      </c>
      <c r="BL11" s="146" t="e">
        <f>SUM(BL8:BL10)</f>
        <v>#REF!</v>
      </c>
      <c r="BM11" s="146" t="e">
        <f>SUM(BM8:BM10)</f>
        <v>#REF!</v>
      </c>
    </row>
    <row r="12" spans="2:65" ht="39" customHeight="1">
      <c r="B12" s="1333" t="s">
        <v>2</v>
      </c>
      <c r="C12" s="77" t="s">
        <v>57</v>
      </c>
      <c r="D12" s="77" t="e">
        <f>#REF!</f>
        <v>#REF!</v>
      </c>
      <c r="E12" s="36" t="e">
        <f>#REF!</f>
        <v>#REF!</v>
      </c>
      <c r="F12" s="78"/>
      <c r="G12" s="79" t="e">
        <f>SUM(E12:F12)</f>
        <v>#REF!</v>
      </c>
      <c r="H12" s="237"/>
      <c r="I12" s="80" t="e">
        <f>#REF!</f>
        <v>#REF!</v>
      </c>
      <c r="J12" s="36" t="e">
        <f>#REF!</f>
        <v>#REF!</v>
      </c>
      <c r="K12" s="36" t="e">
        <f>#REF!</f>
        <v>#REF!</v>
      </c>
      <c r="L12" s="36" t="e">
        <f>#REF!</f>
        <v>#REF!</v>
      </c>
      <c r="M12" s="36" t="e">
        <f>#REF!</f>
        <v>#REF!</v>
      </c>
      <c r="N12" s="77" t="e">
        <f>#REF!</f>
        <v>#REF!</v>
      </c>
      <c r="O12" s="77" t="e">
        <f>#REF!</f>
        <v>#REF!</v>
      </c>
      <c r="P12" s="77" t="e">
        <f>#REF!</f>
        <v>#REF!</v>
      </c>
      <c r="Q12" s="82" t="e">
        <f>#REF!</f>
        <v>#REF!</v>
      </c>
      <c r="R12" s="83" t="e">
        <f>#REF!</f>
        <v>#REF!</v>
      </c>
      <c r="S12" s="84" t="e">
        <f>#REF!</f>
        <v>#REF!</v>
      </c>
      <c r="T12" s="97" t="e">
        <f>I12-J12+K12+L12+M12+Q12+R12+S12</f>
        <v>#REF!</v>
      </c>
      <c r="U12" s="79" t="e">
        <f>G12-T12</f>
        <v>#REF!</v>
      </c>
      <c r="V12" s="85" t="e">
        <f t="shared" si="0"/>
        <v>#REF!</v>
      </c>
      <c r="W12" s="79" t="e">
        <f t="shared" si="1"/>
        <v>#REF!</v>
      </c>
      <c r="X12" s="86" t="e">
        <f t="shared" si="2"/>
        <v>#REF!</v>
      </c>
      <c r="Y12" s="87" t="e">
        <f t="shared" si="3"/>
        <v>#REF!</v>
      </c>
      <c r="Z12" s="80" t="e">
        <f t="shared" si="4"/>
        <v>#REF!</v>
      </c>
      <c r="AA12" s="88" t="e">
        <f t="shared" si="5"/>
        <v>#REF!</v>
      </c>
      <c r="AB12" s="88" t="e">
        <f t="shared" si="6"/>
        <v>#REF!</v>
      </c>
      <c r="AC12" s="77" t="e">
        <f t="shared" si="7"/>
        <v>#REF!</v>
      </c>
      <c r="AD12" s="89" t="e">
        <f t="shared" si="8"/>
        <v>#REF!</v>
      </c>
      <c r="AE12" s="80" t="e">
        <f>#REF!</f>
        <v>#REF!</v>
      </c>
      <c r="AF12" s="77" t="e">
        <f>#REF!</f>
        <v>#REF!</v>
      </c>
      <c r="AG12" s="89" t="e">
        <f>#REF!</f>
        <v>#REF!</v>
      </c>
      <c r="AH12" s="79" t="e">
        <f>#REF!</f>
        <v>#REF!</v>
      </c>
      <c r="AI12" s="79" t="e">
        <f>#REF!</f>
        <v>#REF!</v>
      </c>
      <c r="AJ12" s="90" t="e">
        <f t="shared" si="9"/>
        <v>#REF!</v>
      </c>
      <c r="AK12" s="163" t="e">
        <f t="shared" si="10"/>
        <v>#REF!</v>
      </c>
      <c r="AL12" s="163" t="e">
        <f t="shared" si="11"/>
        <v>#REF!</v>
      </c>
      <c r="AN12" s="77">
        <v>74248</v>
      </c>
      <c r="AO12" s="77">
        <v>78912</v>
      </c>
      <c r="AP12" s="36">
        <v>76148</v>
      </c>
      <c r="AQ12" s="36">
        <v>55490</v>
      </c>
      <c r="AR12" s="36">
        <f t="shared" ref="AR12:AR24" si="18">SUM(AN12:AP12)</f>
        <v>229308</v>
      </c>
      <c r="AS12" s="36">
        <f t="shared" si="15"/>
        <v>76436</v>
      </c>
      <c r="AU12" s="77">
        <v>816</v>
      </c>
      <c r="AV12" s="36"/>
      <c r="AW12" s="36">
        <f t="shared" si="12"/>
        <v>816</v>
      </c>
      <c r="AX12" s="29"/>
      <c r="AY12" s="77">
        <v>131413</v>
      </c>
      <c r="AZ12" s="36">
        <v>14348</v>
      </c>
      <c r="BA12" s="36"/>
      <c r="BB12" s="36">
        <v>155803</v>
      </c>
      <c r="BC12" s="110">
        <f>AY12/BB12</f>
        <v>0.84345615938075647</v>
      </c>
      <c r="BD12" s="110"/>
      <c r="BE12" s="92" t="s">
        <v>50</v>
      </c>
      <c r="BF12" s="77">
        <v>200</v>
      </c>
      <c r="BG12" s="77"/>
      <c r="BH12" s="93" t="e">
        <f t="shared" si="13"/>
        <v>#REF!</v>
      </c>
      <c r="BI12" s="93" t="e">
        <f t="shared" si="14"/>
        <v>#REF!</v>
      </c>
      <c r="BJ12" s="93"/>
      <c r="BK12" s="77" t="e">
        <f>K12/$BF$8</f>
        <v>#REF!</v>
      </c>
      <c r="BL12" s="77" t="e">
        <f>U12/$BF$8</f>
        <v>#REF!</v>
      </c>
      <c r="BM12" s="77" t="e">
        <f>Y12/$BF$8</f>
        <v>#REF!</v>
      </c>
    </row>
    <row r="13" spans="2:65" ht="39" customHeight="1">
      <c r="B13" s="1331"/>
      <c r="C13" s="115" t="s">
        <v>58</v>
      </c>
      <c r="D13" s="115" t="e">
        <f>#REF!</f>
        <v>#REF!</v>
      </c>
      <c r="E13" s="116" t="e">
        <f>#REF!</f>
        <v>#REF!</v>
      </c>
      <c r="F13" s="117"/>
      <c r="G13" s="118" t="e">
        <f>SUM(E13:F13)</f>
        <v>#REF!</v>
      </c>
      <c r="H13" s="239"/>
      <c r="I13" s="119" t="e">
        <f>#REF!</f>
        <v>#REF!</v>
      </c>
      <c r="J13" s="116" t="e">
        <f>#REF!</f>
        <v>#REF!</v>
      </c>
      <c r="K13" s="116" t="e">
        <f>#REF!</f>
        <v>#REF!</v>
      </c>
      <c r="L13" s="116" t="e">
        <f>#REF!</f>
        <v>#REF!</v>
      </c>
      <c r="M13" s="116" t="e">
        <f>#REF!</f>
        <v>#REF!</v>
      </c>
      <c r="N13" s="115" t="e">
        <f>#REF!</f>
        <v>#REF!</v>
      </c>
      <c r="O13" s="115" t="e">
        <f>#REF!</f>
        <v>#REF!</v>
      </c>
      <c r="P13" s="115" t="e">
        <f>#REF!</f>
        <v>#REF!</v>
      </c>
      <c r="Q13" s="120" t="e">
        <f>#REF!</f>
        <v>#REF!</v>
      </c>
      <c r="R13" s="121" t="e">
        <f>#REF!</f>
        <v>#REF!</v>
      </c>
      <c r="S13" s="122" t="e">
        <f>#REF!</f>
        <v>#REF!</v>
      </c>
      <c r="T13" s="97" t="e">
        <f>I13-J13+K13+L13+M13+Q13+R13+S13</f>
        <v>#REF!</v>
      </c>
      <c r="U13" s="118" t="e">
        <f>G13-T13</f>
        <v>#REF!</v>
      </c>
      <c r="V13" s="123" t="e">
        <f t="shared" si="0"/>
        <v>#REF!</v>
      </c>
      <c r="W13" s="118" t="e">
        <f t="shared" si="1"/>
        <v>#REF!</v>
      </c>
      <c r="X13" s="124" t="e">
        <f t="shared" si="2"/>
        <v>#REF!</v>
      </c>
      <c r="Y13" s="125" t="e">
        <f t="shared" si="3"/>
        <v>#REF!</v>
      </c>
      <c r="Z13" s="119" t="e">
        <f t="shared" si="4"/>
        <v>#REF!</v>
      </c>
      <c r="AA13" s="126" t="e">
        <f t="shared" si="5"/>
        <v>#REF!</v>
      </c>
      <c r="AB13" s="126" t="e">
        <f t="shared" si="6"/>
        <v>#REF!</v>
      </c>
      <c r="AC13" s="115" t="e">
        <f t="shared" si="7"/>
        <v>#REF!</v>
      </c>
      <c r="AD13" s="164" t="e">
        <f t="shared" si="8"/>
        <v>#REF!</v>
      </c>
      <c r="AE13" s="119" t="e">
        <f>#REF!</f>
        <v>#REF!</v>
      </c>
      <c r="AF13" s="115" t="e">
        <f>#REF!</f>
        <v>#REF!</v>
      </c>
      <c r="AG13" s="164" t="e">
        <f>#REF!</f>
        <v>#REF!</v>
      </c>
      <c r="AH13" s="118" t="e">
        <f>#REF!</f>
        <v>#REF!</v>
      </c>
      <c r="AI13" s="118" t="e">
        <f>#REF!</f>
        <v>#REF!</v>
      </c>
      <c r="AJ13" s="127" t="e">
        <f t="shared" si="9"/>
        <v>#REF!</v>
      </c>
      <c r="AK13" s="128" t="e">
        <f t="shared" si="10"/>
        <v>#REF!</v>
      </c>
      <c r="AL13" s="128" t="e">
        <f t="shared" si="11"/>
        <v>#REF!</v>
      </c>
      <c r="AN13" s="115">
        <v>56781</v>
      </c>
      <c r="AO13" s="115">
        <v>69755</v>
      </c>
      <c r="AP13" s="116">
        <v>77349</v>
      </c>
      <c r="AQ13" s="116">
        <v>68716</v>
      </c>
      <c r="AR13" s="116">
        <f t="shared" si="18"/>
        <v>203885</v>
      </c>
      <c r="AS13" s="116">
        <f t="shared" si="15"/>
        <v>67961.666666666672</v>
      </c>
      <c r="AU13" s="115">
        <v>642</v>
      </c>
      <c r="AV13" s="116"/>
      <c r="AW13" s="116">
        <f t="shared" si="12"/>
        <v>642</v>
      </c>
      <c r="AX13" s="29"/>
      <c r="AY13" s="115">
        <v>29369</v>
      </c>
      <c r="AZ13" s="116">
        <v>8306</v>
      </c>
      <c r="BA13" s="116"/>
      <c r="BB13" s="116">
        <v>51296</v>
      </c>
      <c r="BC13" s="110">
        <f>AY13/BB13</f>
        <v>0.57253976918278227</v>
      </c>
      <c r="BD13" s="110"/>
      <c r="BE13" s="165" t="s">
        <v>59</v>
      </c>
      <c r="BF13" s="166">
        <v>66</v>
      </c>
      <c r="BG13" s="166"/>
      <c r="BH13" s="166" t="e">
        <f t="shared" si="13"/>
        <v>#REF!</v>
      </c>
      <c r="BI13" s="166" t="e">
        <f t="shared" si="14"/>
        <v>#REF!</v>
      </c>
      <c r="BJ13" s="166"/>
      <c r="BK13" s="115" t="e">
        <f>K13/$BF$8</f>
        <v>#REF!</v>
      </c>
      <c r="BL13" s="115" t="e">
        <f>U13/$BF$8</f>
        <v>#REF!</v>
      </c>
      <c r="BM13" s="115" t="e">
        <f>Y13/$BF$8</f>
        <v>#REF!</v>
      </c>
    </row>
    <row r="14" spans="2:65" ht="39" customHeight="1">
      <c r="B14" s="1331"/>
      <c r="C14" s="115" t="s">
        <v>60</v>
      </c>
      <c r="D14" s="115" t="e">
        <f>#REF!</f>
        <v>#REF!</v>
      </c>
      <c r="E14" s="116" t="e">
        <f>#REF!</f>
        <v>#REF!</v>
      </c>
      <c r="F14" s="167"/>
      <c r="G14" s="118" t="e">
        <f>SUM(E14:F14)</f>
        <v>#REF!</v>
      </c>
      <c r="H14" s="239"/>
      <c r="I14" s="119" t="e">
        <f>#REF!</f>
        <v>#REF!</v>
      </c>
      <c r="J14" s="116" t="e">
        <f>#REF!</f>
        <v>#REF!</v>
      </c>
      <c r="K14" s="116" t="e">
        <f>#REF!</f>
        <v>#REF!</v>
      </c>
      <c r="L14" s="116" t="e">
        <f>#REF!</f>
        <v>#REF!</v>
      </c>
      <c r="M14" s="116" t="e">
        <f>#REF!</f>
        <v>#REF!</v>
      </c>
      <c r="N14" s="115" t="e">
        <f>#REF!</f>
        <v>#REF!</v>
      </c>
      <c r="O14" s="115" t="e">
        <f>#REF!</f>
        <v>#REF!</v>
      </c>
      <c r="P14" s="115" t="e">
        <f>#REF!</f>
        <v>#REF!</v>
      </c>
      <c r="Q14" s="120" t="e">
        <f>#REF!</f>
        <v>#REF!</v>
      </c>
      <c r="R14" s="121" t="e">
        <f>#REF!</f>
        <v>#REF!</v>
      </c>
      <c r="S14" s="122" t="e">
        <f>#REF!</f>
        <v>#REF!</v>
      </c>
      <c r="T14" s="97" t="e">
        <f>I14-J14+K14+L14+M14+Q14+R14+S14</f>
        <v>#REF!</v>
      </c>
      <c r="U14" s="118" t="e">
        <f>G14-T14</f>
        <v>#REF!</v>
      </c>
      <c r="V14" s="123" t="e">
        <f t="shared" si="0"/>
        <v>#REF!</v>
      </c>
      <c r="W14" s="118" t="e">
        <f t="shared" si="1"/>
        <v>#REF!</v>
      </c>
      <c r="X14" s="124" t="e">
        <f t="shared" si="2"/>
        <v>#REF!</v>
      </c>
      <c r="Y14" s="125" t="e">
        <f t="shared" si="3"/>
        <v>#REF!</v>
      </c>
      <c r="Z14" s="119" t="e">
        <f t="shared" si="4"/>
        <v>#REF!</v>
      </c>
      <c r="AA14" s="126" t="e">
        <f t="shared" si="5"/>
        <v>#REF!</v>
      </c>
      <c r="AB14" s="126" t="e">
        <f t="shared" si="6"/>
        <v>#REF!</v>
      </c>
      <c r="AC14" s="115" t="e">
        <f t="shared" si="7"/>
        <v>#REF!</v>
      </c>
      <c r="AD14" s="164" t="e">
        <f t="shared" si="8"/>
        <v>#REF!</v>
      </c>
      <c r="AE14" s="119" t="e">
        <f>#REF!</f>
        <v>#REF!</v>
      </c>
      <c r="AF14" s="115" t="e">
        <f>#REF!</f>
        <v>#REF!</v>
      </c>
      <c r="AG14" s="164" t="e">
        <f>#REF!</f>
        <v>#REF!</v>
      </c>
      <c r="AH14" s="118" t="e">
        <f>#REF!</f>
        <v>#REF!</v>
      </c>
      <c r="AI14" s="118" t="e">
        <f>#REF!</f>
        <v>#REF!</v>
      </c>
      <c r="AJ14" s="127" t="e">
        <f t="shared" si="9"/>
        <v>#REF!</v>
      </c>
      <c r="AK14" s="128" t="e">
        <f t="shared" si="10"/>
        <v>#REF!</v>
      </c>
      <c r="AL14" s="128" t="e">
        <f t="shared" si="11"/>
        <v>#REF!</v>
      </c>
      <c r="AN14" s="115">
        <v>30822</v>
      </c>
      <c r="AO14" s="115">
        <v>31484</v>
      </c>
      <c r="AP14" s="116">
        <v>31754</v>
      </c>
      <c r="AQ14" s="116">
        <v>26161</v>
      </c>
      <c r="AR14" s="116">
        <f t="shared" si="18"/>
        <v>94060</v>
      </c>
      <c r="AS14" s="116">
        <f t="shared" si="15"/>
        <v>31353.333333333332</v>
      </c>
      <c r="AU14" s="115">
        <v>608</v>
      </c>
      <c r="AV14" s="116"/>
      <c r="AW14" s="116">
        <f t="shared" si="12"/>
        <v>608</v>
      </c>
      <c r="AX14" s="29"/>
      <c r="AY14" s="115">
        <v>163186</v>
      </c>
      <c r="AZ14" s="116">
        <v>10550</v>
      </c>
      <c r="BA14" s="116"/>
      <c r="BB14" s="116">
        <v>211343</v>
      </c>
      <c r="BC14" s="110">
        <f>AY14/BB14</f>
        <v>0.77213818295377656</v>
      </c>
      <c r="BD14" s="110"/>
      <c r="BE14" s="129" t="s">
        <v>59</v>
      </c>
      <c r="BF14" s="115">
        <v>200</v>
      </c>
      <c r="BG14" s="115"/>
      <c r="BH14" s="114" t="e">
        <f t="shared" si="13"/>
        <v>#REF!</v>
      </c>
      <c r="BI14" s="114" t="e">
        <f t="shared" si="14"/>
        <v>#REF!</v>
      </c>
      <c r="BJ14" s="114"/>
      <c r="BK14" s="115" t="e">
        <f>K14/$BF$8</f>
        <v>#REF!</v>
      </c>
      <c r="BL14" s="115" t="e">
        <f>U14/$BF$8</f>
        <v>#REF!</v>
      </c>
      <c r="BM14" s="115" t="e">
        <f>Y14/$BF$8</f>
        <v>#REF!</v>
      </c>
    </row>
    <row r="15" spans="2:65" ht="39" customHeight="1">
      <c r="B15" s="1331"/>
      <c r="C15" s="130" t="s">
        <v>84</v>
      </c>
      <c r="D15" s="130" t="e">
        <f>#REF!</f>
        <v>#REF!</v>
      </c>
      <c r="E15" s="131" t="e">
        <f>#REF!</f>
        <v>#REF!</v>
      </c>
      <c r="F15" s="29" t="e">
        <f>#REF!</f>
        <v>#REF!</v>
      </c>
      <c r="G15" s="132" t="e">
        <f>SUM(E15:F15)</f>
        <v>#REF!</v>
      </c>
      <c r="H15" s="240"/>
      <c r="I15" s="133" t="e">
        <f>#REF!</f>
        <v>#REF!</v>
      </c>
      <c r="J15" s="131" t="e">
        <f>#REF!</f>
        <v>#REF!</v>
      </c>
      <c r="K15" s="131" t="e">
        <f>#REF!</f>
        <v>#REF!</v>
      </c>
      <c r="L15" s="131" t="e">
        <f>#REF!</f>
        <v>#REF!</v>
      </c>
      <c r="M15" s="131" t="e">
        <f>#REF!</f>
        <v>#REF!</v>
      </c>
      <c r="N15" s="130" t="e">
        <f>#REF!</f>
        <v>#REF!</v>
      </c>
      <c r="O15" s="130" t="e">
        <f>#REF!</f>
        <v>#REF!</v>
      </c>
      <c r="P15" s="130" t="e">
        <f>#REF!</f>
        <v>#REF!</v>
      </c>
      <c r="Q15" s="134" t="e">
        <f>#REF!</f>
        <v>#REF!</v>
      </c>
      <c r="R15" s="135" t="e">
        <f>#REF!</f>
        <v>#REF!</v>
      </c>
      <c r="S15" s="136" t="e">
        <f>#REF!</f>
        <v>#REF!</v>
      </c>
      <c r="T15" s="97" t="e">
        <f>I15-J15+K15+L15+M15+Q15+R15+S15</f>
        <v>#REF!</v>
      </c>
      <c r="U15" s="132" t="e">
        <f>G15-T15</f>
        <v>#REF!</v>
      </c>
      <c r="V15" s="137" t="e">
        <f t="shared" si="0"/>
        <v>#REF!</v>
      </c>
      <c r="W15" s="132" t="e">
        <f t="shared" si="1"/>
        <v>#REF!</v>
      </c>
      <c r="X15" s="138" t="e">
        <f t="shared" si="2"/>
        <v>#REF!</v>
      </c>
      <c r="Y15" s="139" t="e">
        <f t="shared" si="3"/>
        <v>#REF!</v>
      </c>
      <c r="Z15" s="133" t="e">
        <f t="shared" si="4"/>
        <v>#REF!</v>
      </c>
      <c r="AA15" s="140" t="e">
        <f t="shared" si="5"/>
        <v>#REF!</v>
      </c>
      <c r="AB15" s="140" t="e">
        <f t="shared" si="6"/>
        <v>#REF!</v>
      </c>
      <c r="AC15" s="130" t="e">
        <f t="shared" si="7"/>
        <v>#REF!</v>
      </c>
      <c r="AD15" s="141" t="e">
        <f t="shared" si="8"/>
        <v>#REF!</v>
      </c>
      <c r="AE15" s="133" t="e">
        <f>#REF!</f>
        <v>#REF!</v>
      </c>
      <c r="AF15" s="130" t="e">
        <f>#REF!</f>
        <v>#REF!</v>
      </c>
      <c r="AG15" s="141" t="e">
        <f>#REF!</f>
        <v>#REF!</v>
      </c>
      <c r="AH15" s="132" t="e">
        <f>#REF!</f>
        <v>#REF!</v>
      </c>
      <c r="AI15" s="132" t="e">
        <f>#REF!</f>
        <v>#REF!</v>
      </c>
      <c r="AJ15" s="142" t="e">
        <f t="shared" si="9"/>
        <v>#REF!</v>
      </c>
      <c r="AK15" s="143" t="e">
        <f t="shared" si="10"/>
        <v>#REF!</v>
      </c>
      <c r="AL15" s="143" t="e">
        <f t="shared" si="11"/>
        <v>#REF!</v>
      </c>
      <c r="AN15" s="130">
        <v>55998</v>
      </c>
      <c r="AO15" s="130">
        <v>57061</v>
      </c>
      <c r="AP15" s="131">
        <v>57915</v>
      </c>
      <c r="AQ15" s="131">
        <v>51079</v>
      </c>
      <c r="AR15" s="131">
        <f t="shared" si="18"/>
        <v>170974</v>
      </c>
      <c r="AS15" s="131">
        <f t="shared" si="15"/>
        <v>56991.333333333336</v>
      </c>
      <c r="AU15" s="130">
        <v>1388</v>
      </c>
      <c r="AV15" s="131"/>
      <c r="AW15" s="131">
        <f t="shared" si="12"/>
        <v>1388</v>
      </c>
      <c r="AX15" s="29"/>
      <c r="AY15" s="130">
        <v>319301</v>
      </c>
      <c r="AZ15" s="131">
        <v>16557</v>
      </c>
      <c r="BA15" s="131"/>
      <c r="BB15" s="131">
        <v>361996</v>
      </c>
      <c r="BC15" s="110">
        <f>AY15/BB15</f>
        <v>0.88205670780892609</v>
      </c>
      <c r="BD15" s="110"/>
      <c r="BE15" s="144" t="s">
        <v>59</v>
      </c>
      <c r="BF15" s="130">
        <v>207</v>
      </c>
      <c r="BG15" s="130"/>
      <c r="BH15" s="145" t="e">
        <f t="shared" si="13"/>
        <v>#REF!</v>
      </c>
      <c r="BI15" s="145" t="e">
        <f t="shared" si="14"/>
        <v>#REF!</v>
      </c>
      <c r="BJ15" s="145"/>
      <c r="BK15" s="130" t="e">
        <f>K15/$BF$8</f>
        <v>#REF!</v>
      </c>
      <c r="BL15" s="130" t="e">
        <f>U15/$BF$8</f>
        <v>#REF!</v>
      </c>
      <c r="BM15" s="130" t="e">
        <f>Y15/$BF$8</f>
        <v>#REF!</v>
      </c>
    </row>
    <row r="16" spans="2:65" ht="39" customHeight="1" thickBot="1">
      <c r="B16" s="1332"/>
      <c r="C16" s="146" t="s">
        <v>1</v>
      </c>
      <c r="D16" s="146" t="e">
        <f>SUM(D12:D15)</f>
        <v>#REF!</v>
      </c>
      <c r="E16" s="147" t="e">
        <f>SUM(E12:E15)</f>
        <v>#REF!</v>
      </c>
      <c r="F16" s="148" t="e">
        <f>SUM(F12:F15)</f>
        <v>#REF!</v>
      </c>
      <c r="G16" s="149" t="e">
        <f>SUM(G12:G15)</f>
        <v>#REF!</v>
      </c>
      <c r="H16" s="241" t="e">
        <f>(D16+F16)/1000</f>
        <v>#REF!</v>
      </c>
      <c r="I16" s="150" t="e">
        <f>SUM(I12:I15)</f>
        <v>#REF!</v>
      </c>
      <c r="J16" s="147" t="e">
        <f>SUM(J12:J15)</f>
        <v>#REF!</v>
      </c>
      <c r="K16" s="147" t="e">
        <f>SUM(K12:K15)</f>
        <v>#REF!</v>
      </c>
      <c r="L16" s="147" t="e">
        <f>SUM(L12:L15)</f>
        <v>#REF!</v>
      </c>
      <c r="M16" s="147" t="e">
        <f>SUM(M12:M15)</f>
        <v>#REF!</v>
      </c>
      <c r="N16" s="146" t="e">
        <f>SUM(I16:M16)/1000</f>
        <v>#REF!</v>
      </c>
      <c r="O16" s="146" t="e">
        <f t="shared" ref="O16:U16" si="19">SUM(O12:O15)</f>
        <v>#REF!</v>
      </c>
      <c r="P16" s="146" t="e">
        <f t="shared" si="19"/>
        <v>#REF!</v>
      </c>
      <c r="Q16" s="151" t="e">
        <f t="shared" si="19"/>
        <v>#REF!</v>
      </c>
      <c r="R16" s="152" t="e">
        <f t="shared" si="19"/>
        <v>#REF!</v>
      </c>
      <c r="S16" s="153" t="e">
        <f t="shared" si="19"/>
        <v>#REF!</v>
      </c>
      <c r="T16" s="149" t="e">
        <f t="shared" si="19"/>
        <v>#REF!</v>
      </c>
      <c r="U16" s="149" t="e">
        <f t="shared" si="19"/>
        <v>#REF!</v>
      </c>
      <c r="V16" s="154" t="e">
        <f t="shared" si="0"/>
        <v>#REF!</v>
      </c>
      <c r="W16" s="149" t="e">
        <f t="shared" si="1"/>
        <v>#REF!</v>
      </c>
      <c r="X16" s="155" t="e">
        <f t="shared" si="2"/>
        <v>#REF!</v>
      </c>
      <c r="Y16" s="156" t="e">
        <f t="shared" si="3"/>
        <v>#REF!</v>
      </c>
      <c r="Z16" s="150" t="e">
        <f t="shared" si="4"/>
        <v>#REF!</v>
      </c>
      <c r="AA16" s="157" t="e">
        <f t="shared" si="5"/>
        <v>#REF!</v>
      </c>
      <c r="AB16" s="157" t="e">
        <f t="shared" si="6"/>
        <v>#REF!</v>
      </c>
      <c r="AC16" s="146" t="e">
        <f t="shared" si="7"/>
        <v>#REF!</v>
      </c>
      <c r="AD16" s="158" t="e">
        <f t="shared" si="8"/>
        <v>#REF!</v>
      </c>
      <c r="AE16" s="150" t="e">
        <f>SUM(AE12:AE15)</f>
        <v>#REF!</v>
      </c>
      <c r="AF16" s="146" t="e">
        <f>SUM(AF12:AF15)</f>
        <v>#REF!</v>
      </c>
      <c r="AG16" s="158" t="e">
        <f>SUM(AG12:AG15)</f>
        <v>#REF!</v>
      </c>
      <c r="AH16" s="149" t="e">
        <f>SUM(AH12:AH15)</f>
        <v>#REF!</v>
      </c>
      <c r="AI16" s="149" t="e">
        <f>SUM(AI12:AI15)</f>
        <v>#REF!</v>
      </c>
      <c r="AJ16" s="159" t="e">
        <f t="shared" si="9"/>
        <v>#REF!</v>
      </c>
      <c r="AK16" s="160" t="e">
        <f t="shared" si="10"/>
        <v>#REF!</v>
      </c>
      <c r="AL16" s="160" t="e">
        <f t="shared" si="11"/>
        <v>#REF!</v>
      </c>
      <c r="AN16" s="146">
        <f t="shared" ref="AN16:AS16" si="20">SUM(AN12:AN15)</f>
        <v>217849</v>
      </c>
      <c r="AO16" s="146">
        <f t="shared" si="20"/>
        <v>237212</v>
      </c>
      <c r="AP16" s="147">
        <f t="shared" si="20"/>
        <v>243166</v>
      </c>
      <c r="AQ16" s="147">
        <f t="shared" si="20"/>
        <v>201446</v>
      </c>
      <c r="AR16" s="147">
        <f t="shared" si="20"/>
        <v>698227</v>
      </c>
      <c r="AS16" s="147">
        <f t="shared" si="20"/>
        <v>232742.33333333337</v>
      </c>
      <c r="AU16" s="146">
        <f>SUM(AU12:AU15)</f>
        <v>3454</v>
      </c>
      <c r="AV16" s="147">
        <f>SUM(AV12:AV15)</f>
        <v>0</v>
      </c>
      <c r="AW16" s="147">
        <f t="shared" si="12"/>
        <v>3454</v>
      </c>
      <c r="AX16" s="29"/>
      <c r="AY16" s="146"/>
      <c r="AZ16" s="147"/>
      <c r="BA16" s="147"/>
      <c r="BB16" s="147"/>
      <c r="BC16" s="110"/>
      <c r="BD16" s="110"/>
      <c r="BE16" s="161"/>
      <c r="BF16" s="146">
        <f>SUM(BF12:BF15)</f>
        <v>673</v>
      </c>
      <c r="BG16" s="146">
        <f>SUM(BG12:BG15)</f>
        <v>0</v>
      </c>
      <c r="BH16" s="162" t="e">
        <f t="shared" si="13"/>
        <v>#REF!</v>
      </c>
      <c r="BI16" s="162" t="e">
        <f t="shared" si="14"/>
        <v>#REF!</v>
      </c>
      <c r="BJ16" s="162"/>
      <c r="BK16" s="146" t="e">
        <f>SUM(BK12:BK15)</f>
        <v>#REF!</v>
      </c>
      <c r="BL16" s="146" t="e">
        <f>SUM(BL12:BL15)</f>
        <v>#REF!</v>
      </c>
      <c r="BM16" s="146" t="e">
        <f>SUM(BM12:BM15)</f>
        <v>#REF!</v>
      </c>
    </row>
    <row r="17" spans="2:65" ht="39" customHeight="1">
      <c r="B17" s="1333" t="s">
        <v>61</v>
      </c>
      <c r="C17" s="130" t="s">
        <v>62</v>
      </c>
      <c r="D17" s="130" t="e">
        <f>#REF!</f>
        <v>#REF!</v>
      </c>
      <c r="E17" s="131" t="e">
        <f>#REF!</f>
        <v>#REF!</v>
      </c>
      <c r="F17" s="29" t="e">
        <f>#REF!</f>
        <v>#REF!</v>
      </c>
      <c r="G17" s="132" t="e">
        <f>SUM(E17:F17)</f>
        <v>#REF!</v>
      </c>
      <c r="H17" s="240"/>
      <c r="I17" s="133" t="e">
        <f>#REF!</f>
        <v>#REF!</v>
      </c>
      <c r="J17" s="131" t="e">
        <f>#REF!</f>
        <v>#REF!</v>
      </c>
      <c r="K17" s="131" t="e">
        <f>#REF!</f>
        <v>#REF!</v>
      </c>
      <c r="L17" s="131" t="e">
        <f>#REF!</f>
        <v>#REF!</v>
      </c>
      <c r="M17" s="131" t="e">
        <f>#REF!</f>
        <v>#REF!</v>
      </c>
      <c r="N17" s="130" t="e">
        <f>#REF!</f>
        <v>#REF!</v>
      </c>
      <c r="O17" s="130" t="e">
        <f>#REF!</f>
        <v>#REF!</v>
      </c>
      <c r="P17" t="e">
        <f>#REF!</f>
        <v>#REF!</v>
      </c>
      <c r="Q17" s="134" t="e">
        <f>#REF!</f>
        <v>#REF!</v>
      </c>
      <c r="R17" s="135" t="e">
        <f>#REF!</f>
        <v>#REF!</v>
      </c>
      <c r="S17" s="136" t="e">
        <f>#REF!</f>
        <v>#REF!</v>
      </c>
      <c r="T17" s="97" t="e">
        <f>I17-J17+K17+L17+M17+Q17+R17+S17</f>
        <v>#REF!</v>
      </c>
      <c r="U17" s="132" t="e">
        <f>G17-T17</f>
        <v>#REF!</v>
      </c>
      <c r="V17" s="137" t="e">
        <f t="shared" si="0"/>
        <v>#REF!</v>
      </c>
      <c r="W17" s="132" t="e">
        <f t="shared" si="1"/>
        <v>#REF!</v>
      </c>
      <c r="X17" s="138" t="e">
        <f t="shared" si="2"/>
        <v>#REF!</v>
      </c>
      <c r="Y17" s="139" t="e">
        <f t="shared" si="3"/>
        <v>#REF!</v>
      </c>
      <c r="Z17" s="133" t="e">
        <f t="shared" si="4"/>
        <v>#REF!</v>
      </c>
      <c r="AA17" s="140" t="e">
        <f t="shared" si="5"/>
        <v>#REF!</v>
      </c>
      <c r="AB17" s="140" t="e">
        <f t="shared" si="6"/>
        <v>#REF!</v>
      </c>
      <c r="AC17" s="130" t="e">
        <f t="shared" si="7"/>
        <v>#REF!</v>
      </c>
      <c r="AD17" s="141" t="e">
        <f t="shared" si="8"/>
        <v>#REF!</v>
      </c>
      <c r="AE17" s="133" t="e">
        <f>#REF!</f>
        <v>#REF!</v>
      </c>
      <c r="AF17" s="130" t="e">
        <f>#REF!</f>
        <v>#REF!</v>
      </c>
      <c r="AG17" s="141" t="e">
        <f>#REF!</f>
        <v>#REF!</v>
      </c>
      <c r="AH17" s="132" t="e">
        <f>#REF!</f>
        <v>#REF!</v>
      </c>
      <c r="AI17" s="132" t="e">
        <f>#REF!</f>
        <v>#REF!</v>
      </c>
      <c r="AJ17" s="142" t="e">
        <f t="shared" si="9"/>
        <v>#REF!</v>
      </c>
      <c r="AK17" s="143" t="e">
        <f t="shared" si="10"/>
        <v>#REF!</v>
      </c>
      <c r="AL17" s="143" t="e">
        <f t="shared" si="11"/>
        <v>#REF!</v>
      </c>
      <c r="AN17" s="130">
        <v>141525</v>
      </c>
      <c r="AO17" s="130">
        <v>150417</v>
      </c>
      <c r="AP17" s="131">
        <v>139259</v>
      </c>
      <c r="AQ17" s="131">
        <v>131690</v>
      </c>
      <c r="AR17" s="131">
        <f t="shared" si="18"/>
        <v>431201</v>
      </c>
      <c r="AS17" s="131">
        <f t="shared" si="15"/>
        <v>143733.66666666666</v>
      </c>
      <c r="AU17" s="130">
        <v>1328</v>
      </c>
      <c r="AV17" s="131"/>
      <c r="AW17" s="131">
        <f t="shared" si="12"/>
        <v>1328</v>
      </c>
      <c r="AX17" s="29"/>
      <c r="AY17" s="130">
        <v>173111</v>
      </c>
      <c r="AZ17" s="131">
        <v>0</v>
      </c>
      <c r="BA17" s="131"/>
      <c r="BB17" s="131">
        <v>205358</v>
      </c>
      <c r="BC17" s="110">
        <f>AY17/BB17</f>
        <v>0.84297178585689381</v>
      </c>
      <c r="BD17" s="110"/>
      <c r="BE17" s="144" t="s">
        <v>59</v>
      </c>
      <c r="BF17" s="130">
        <v>200</v>
      </c>
      <c r="BG17" s="130"/>
      <c r="BH17" s="168" t="e">
        <f t="shared" si="13"/>
        <v>#REF!</v>
      </c>
      <c r="BI17" s="168" t="e">
        <f t="shared" si="14"/>
        <v>#REF!</v>
      </c>
      <c r="BJ17" s="168"/>
      <c r="BK17" s="130" t="e">
        <f>K17/$BF$8</f>
        <v>#REF!</v>
      </c>
      <c r="BL17" s="130" t="e">
        <f>U17/$BF$8</f>
        <v>#REF!</v>
      </c>
      <c r="BM17" s="130" t="e">
        <f>Y17/$BF$8</f>
        <v>#REF!</v>
      </c>
    </row>
    <row r="18" spans="2:65" ht="39" customHeight="1">
      <c r="B18" s="1331"/>
      <c r="C18" s="115" t="s">
        <v>63</v>
      </c>
      <c r="D18" s="115" t="e">
        <f>#REF!</f>
        <v>#REF!</v>
      </c>
      <c r="E18" s="116" t="e">
        <f>#REF!</f>
        <v>#REF!</v>
      </c>
      <c r="F18" s="117" t="e">
        <f>#REF!</f>
        <v>#REF!</v>
      </c>
      <c r="G18" s="118" t="e">
        <f>SUM(E18:F18)</f>
        <v>#REF!</v>
      </c>
      <c r="H18" s="239"/>
      <c r="I18" s="119" t="e">
        <f>#REF!</f>
        <v>#REF!</v>
      </c>
      <c r="J18" s="116" t="e">
        <f>#REF!</f>
        <v>#REF!</v>
      </c>
      <c r="K18" s="116" t="e">
        <f>#REF!</f>
        <v>#REF!</v>
      </c>
      <c r="L18" s="116" t="e">
        <f>#REF!</f>
        <v>#REF!</v>
      </c>
      <c r="M18" s="116" t="e">
        <f>#REF!</f>
        <v>#REF!</v>
      </c>
      <c r="N18" s="115" t="e">
        <f>#REF!</f>
        <v>#REF!</v>
      </c>
      <c r="O18" s="115" t="e">
        <f>#REF!</f>
        <v>#REF!</v>
      </c>
      <c r="P18" t="e">
        <f>#REF!</f>
        <v>#REF!</v>
      </c>
      <c r="Q18" s="120" t="e">
        <f>#REF!</f>
        <v>#REF!</v>
      </c>
      <c r="R18" s="121" t="e">
        <f>#REF!</f>
        <v>#REF!</v>
      </c>
      <c r="S18" s="122" t="e">
        <f>#REF!</f>
        <v>#REF!</v>
      </c>
      <c r="T18" s="97" t="e">
        <f>I18-J18+K18+L18+M18+Q18+R18+S18</f>
        <v>#REF!</v>
      </c>
      <c r="U18" s="118" t="e">
        <f>G18-T18</f>
        <v>#REF!</v>
      </c>
      <c r="V18" s="123" t="e">
        <f t="shared" si="0"/>
        <v>#REF!</v>
      </c>
      <c r="W18" s="118" t="e">
        <f t="shared" si="1"/>
        <v>#REF!</v>
      </c>
      <c r="X18" s="124" t="e">
        <f t="shared" si="2"/>
        <v>#REF!</v>
      </c>
      <c r="Y18" s="125" t="e">
        <f t="shared" si="3"/>
        <v>#REF!</v>
      </c>
      <c r="Z18" s="119" t="e">
        <f t="shared" si="4"/>
        <v>#REF!</v>
      </c>
      <c r="AA18" s="126" t="e">
        <f t="shared" si="5"/>
        <v>#REF!</v>
      </c>
      <c r="AB18" s="126" t="e">
        <f t="shared" si="6"/>
        <v>#REF!</v>
      </c>
      <c r="AC18" s="115" t="e">
        <f t="shared" si="7"/>
        <v>#REF!</v>
      </c>
      <c r="AD18" s="164" t="e">
        <f t="shared" si="8"/>
        <v>#REF!</v>
      </c>
      <c r="AE18" s="119" t="e">
        <f>#REF!</f>
        <v>#REF!</v>
      </c>
      <c r="AF18" s="115" t="e">
        <f>#REF!</f>
        <v>#REF!</v>
      </c>
      <c r="AG18" s="164" t="e">
        <f>#REF!</f>
        <v>#REF!</v>
      </c>
      <c r="AH18" s="118" t="e">
        <f>#REF!</f>
        <v>#REF!</v>
      </c>
      <c r="AI18" s="118" t="e">
        <f>#REF!</f>
        <v>#REF!</v>
      </c>
      <c r="AJ18" s="127" t="e">
        <f t="shared" si="9"/>
        <v>#REF!</v>
      </c>
      <c r="AK18" s="128" t="e">
        <f t="shared" si="10"/>
        <v>#REF!</v>
      </c>
      <c r="AL18" s="128" t="e">
        <f t="shared" si="11"/>
        <v>#REF!</v>
      </c>
      <c r="AN18" s="130">
        <v>33057</v>
      </c>
      <c r="AO18" s="115">
        <v>35896</v>
      </c>
      <c r="AP18" s="131">
        <v>40603</v>
      </c>
      <c r="AQ18" s="131">
        <v>44411</v>
      </c>
      <c r="AR18" s="131">
        <f t="shared" si="18"/>
        <v>109556</v>
      </c>
      <c r="AS18" s="131">
        <f t="shared" si="15"/>
        <v>36518.666666666664</v>
      </c>
      <c r="AU18" s="130">
        <v>962</v>
      </c>
      <c r="AV18" s="131"/>
      <c r="AW18" s="131">
        <f t="shared" si="12"/>
        <v>962</v>
      </c>
      <c r="AX18" s="29"/>
      <c r="AY18" s="130">
        <v>155367</v>
      </c>
      <c r="AZ18" s="131">
        <v>13490</v>
      </c>
      <c r="BA18" s="131"/>
      <c r="BB18" s="131">
        <v>177194</v>
      </c>
      <c r="BC18" s="110">
        <f>AY18/BB18</f>
        <v>0.87681862817025402</v>
      </c>
      <c r="BD18" s="110"/>
      <c r="BE18" s="144" t="s">
        <v>50</v>
      </c>
      <c r="BF18" s="130">
        <v>196</v>
      </c>
      <c r="BG18" s="130"/>
      <c r="BH18" s="114" t="e">
        <f t="shared" si="13"/>
        <v>#REF!</v>
      </c>
      <c r="BI18" s="114" t="e">
        <f t="shared" si="14"/>
        <v>#REF!</v>
      </c>
      <c r="BJ18" s="114"/>
      <c r="BK18" s="130" t="e">
        <f>K18/$BF$8</f>
        <v>#REF!</v>
      </c>
      <c r="BL18" s="130" t="e">
        <f>U18/$BF$8</f>
        <v>#REF!</v>
      </c>
      <c r="BM18" s="130" t="e">
        <f>Y18/$BF$8</f>
        <v>#REF!</v>
      </c>
    </row>
    <row r="19" spans="2:65" ht="39" customHeight="1">
      <c r="B19" s="1331"/>
      <c r="C19" s="115" t="s">
        <v>64</v>
      </c>
      <c r="D19" s="115" t="e">
        <f>#REF!</f>
        <v>#REF!</v>
      </c>
      <c r="E19" s="116" t="e">
        <f>#REF!</f>
        <v>#REF!</v>
      </c>
      <c r="F19" s="117" t="e">
        <f>#REF!</f>
        <v>#REF!</v>
      </c>
      <c r="G19" s="118" t="e">
        <f>SUM(E19:F19)</f>
        <v>#REF!</v>
      </c>
      <c r="H19" s="239"/>
      <c r="I19" s="119" t="e">
        <f>#REF!</f>
        <v>#REF!</v>
      </c>
      <c r="J19" s="116" t="e">
        <f>#REF!</f>
        <v>#REF!</v>
      </c>
      <c r="K19" s="116" t="e">
        <f>#REF!</f>
        <v>#REF!</v>
      </c>
      <c r="L19" s="116" t="e">
        <f>#REF!</f>
        <v>#REF!</v>
      </c>
      <c r="M19" s="116" t="e">
        <f>#REF!</f>
        <v>#REF!</v>
      </c>
      <c r="N19" s="115" t="e">
        <f>#REF!</f>
        <v>#REF!</v>
      </c>
      <c r="O19" s="115" t="e">
        <f>#REF!</f>
        <v>#REF!</v>
      </c>
      <c r="P19" t="e">
        <f>#REF!</f>
        <v>#REF!</v>
      </c>
      <c r="Q19" s="120" t="e">
        <f>#REF!</f>
        <v>#REF!</v>
      </c>
      <c r="R19" s="121" t="e">
        <f>#REF!</f>
        <v>#REF!</v>
      </c>
      <c r="S19" s="122" t="e">
        <f>#REF!</f>
        <v>#REF!</v>
      </c>
      <c r="T19" s="97" t="e">
        <f>I19-J19+K19+L19+M19+Q19+R19+S19</f>
        <v>#REF!</v>
      </c>
      <c r="U19" s="118" t="e">
        <f>G19-T19</f>
        <v>#REF!</v>
      </c>
      <c r="V19" s="123" t="e">
        <f t="shared" si="0"/>
        <v>#REF!</v>
      </c>
      <c r="W19" s="118" t="e">
        <f t="shared" si="1"/>
        <v>#REF!</v>
      </c>
      <c r="X19" s="124" t="e">
        <f t="shared" si="2"/>
        <v>#REF!</v>
      </c>
      <c r="Y19" s="125" t="e">
        <f t="shared" si="3"/>
        <v>#REF!</v>
      </c>
      <c r="Z19" s="119" t="e">
        <f t="shared" si="4"/>
        <v>#REF!</v>
      </c>
      <c r="AA19" s="126" t="e">
        <f t="shared" si="5"/>
        <v>#REF!</v>
      </c>
      <c r="AB19" s="126" t="e">
        <f t="shared" si="6"/>
        <v>#REF!</v>
      </c>
      <c r="AC19" s="115" t="e">
        <f t="shared" si="7"/>
        <v>#REF!</v>
      </c>
      <c r="AD19" s="164" t="e">
        <f t="shared" si="8"/>
        <v>#REF!</v>
      </c>
      <c r="AE19" s="119" t="e">
        <f>#REF!</f>
        <v>#REF!</v>
      </c>
      <c r="AF19" s="115" t="e">
        <f>#REF!</f>
        <v>#REF!</v>
      </c>
      <c r="AG19" s="164" t="e">
        <f>#REF!</f>
        <v>#REF!</v>
      </c>
      <c r="AH19" s="118" t="e">
        <f>#REF!</f>
        <v>#REF!</v>
      </c>
      <c r="AI19" s="118" t="e">
        <f>#REF!</f>
        <v>#REF!</v>
      </c>
      <c r="AJ19" s="127" t="e">
        <f t="shared" si="9"/>
        <v>#REF!</v>
      </c>
      <c r="AK19" s="128" t="e">
        <f t="shared" si="10"/>
        <v>#REF!</v>
      </c>
      <c r="AL19" s="128" t="e">
        <f t="shared" si="11"/>
        <v>#REF!</v>
      </c>
      <c r="AN19" s="130">
        <v>47295</v>
      </c>
      <c r="AO19" s="115">
        <v>47813</v>
      </c>
      <c r="AP19" s="131">
        <v>39937</v>
      </c>
      <c r="AQ19" s="131">
        <v>38714</v>
      </c>
      <c r="AR19" s="131">
        <f t="shared" si="18"/>
        <v>135045</v>
      </c>
      <c r="AS19" s="131">
        <f t="shared" si="15"/>
        <v>45015</v>
      </c>
      <c r="AU19" s="130">
        <v>746</v>
      </c>
      <c r="AV19" s="131"/>
      <c r="AW19" s="131">
        <f t="shared" si="12"/>
        <v>746</v>
      </c>
      <c r="AX19" s="29"/>
      <c r="AY19" s="130">
        <v>133050</v>
      </c>
      <c r="AZ19" s="131">
        <v>10381</v>
      </c>
      <c r="BA19" s="131"/>
      <c r="BB19" s="131">
        <v>149214</v>
      </c>
      <c r="BC19" s="110">
        <f>AY19/BB19</f>
        <v>0.8916723631830793</v>
      </c>
      <c r="BD19" s="110"/>
      <c r="BE19" s="169" t="s">
        <v>50</v>
      </c>
      <c r="BF19" s="134">
        <v>203</v>
      </c>
      <c r="BG19" s="169"/>
      <c r="BH19" s="120" t="e">
        <f t="shared" si="13"/>
        <v>#REF!</v>
      </c>
      <c r="BI19" s="170" t="s">
        <v>85</v>
      </c>
      <c r="BJ19" s="120" t="s">
        <v>65</v>
      </c>
      <c r="BK19" s="130" t="e">
        <f>K19/$BF$8</f>
        <v>#REF!</v>
      </c>
      <c r="BL19" s="130" t="e">
        <f>U19/$BF$8</f>
        <v>#REF!</v>
      </c>
      <c r="BM19" s="130" t="e">
        <f>Y19/$BF$8</f>
        <v>#REF!</v>
      </c>
    </row>
    <row r="20" spans="2:65" ht="39" customHeight="1">
      <c r="B20" s="1331"/>
      <c r="C20" s="171" t="s">
        <v>117</v>
      </c>
      <c r="D20" s="171" t="e">
        <f>#REF!</f>
        <v>#REF!</v>
      </c>
      <c r="E20" s="172" t="e">
        <f>#REF!</f>
        <v>#REF!</v>
      </c>
      <c r="F20" s="173" t="e">
        <f>#REF!</f>
        <v>#REF!</v>
      </c>
      <c r="G20" s="174" t="e">
        <f>SUM(E20:F20)</f>
        <v>#REF!</v>
      </c>
      <c r="H20" s="242"/>
      <c r="I20" s="175" t="e">
        <f>#REF!</f>
        <v>#REF!</v>
      </c>
      <c r="J20" s="172" t="e">
        <f>#REF!</f>
        <v>#REF!</v>
      </c>
      <c r="K20" s="172" t="e">
        <f>#REF!</f>
        <v>#REF!</v>
      </c>
      <c r="L20" s="172" t="e">
        <f>#REF!</f>
        <v>#REF!</v>
      </c>
      <c r="M20" s="172" t="e">
        <f>#REF!</f>
        <v>#REF!</v>
      </c>
      <c r="N20" s="171" t="e">
        <f>#REF!</f>
        <v>#REF!</v>
      </c>
      <c r="O20" s="171" t="e">
        <f>#REF!</f>
        <v>#REF!</v>
      </c>
      <c r="P20" t="e">
        <f>#REF!</f>
        <v>#REF!</v>
      </c>
      <c r="Q20" s="176" t="e">
        <f>#REF!</f>
        <v>#REF!</v>
      </c>
      <c r="R20" s="177" t="e">
        <f>#REF!</f>
        <v>#REF!</v>
      </c>
      <c r="S20" s="178" t="e">
        <f>#REF!</f>
        <v>#REF!</v>
      </c>
      <c r="T20" s="97" t="e">
        <f>I20-J20+K20+L20+M20+Q20+R20+S20</f>
        <v>#REF!</v>
      </c>
      <c r="U20" s="174" t="e">
        <f>G20-T20</f>
        <v>#REF!</v>
      </c>
      <c r="V20" s="179" t="e">
        <f t="shared" si="0"/>
        <v>#REF!</v>
      </c>
      <c r="W20" s="174" t="e">
        <f t="shared" si="1"/>
        <v>#REF!</v>
      </c>
      <c r="X20" s="180" t="e">
        <f t="shared" si="2"/>
        <v>#REF!</v>
      </c>
      <c r="Y20" s="181" t="e">
        <f t="shared" si="3"/>
        <v>#REF!</v>
      </c>
      <c r="Z20" s="175" t="e">
        <f t="shared" si="4"/>
        <v>#REF!</v>
      </c>
      <c r="AA20" s="182" t="e">
        <f t="shared" si="5"/>
        <v>#REF!</v>
      </c>
      <c r="AB20" s="182" t="e">
        <f t="shared" si="6"/>
        <v>#REF!</v>
      </c>
      <c r="AC20" s="171" t="e">
        <f t="shared" si="7"/>
        <v>#REF!</v>
      </c>
      <c r="AD20" s="183" t="e">
        <f t="shared" si="8"/>
        <v>#REF!</v>
      </c>
      <c r="AE20" s="175" t="e">
        <f>#REF!</f>
        <v>#REF!</v>
      </c>
      <c r="AF20" s="171" t="e">
        <f>#REF!</f>
        <v>#REF!</v>
      </c>
      <c r="AG20" s="183" t="e">
        <f>#REF!</f>
        <v>#REF!</v>
      </c>
      <c r="AH20" s="174" t="e">
        <f>#REF!</f>
        <v>#REF!</v>
      </c>
      <c r="AI20" s="174" t="e">
        <f>#REF!</f>
        <v>#REF!</v>
      </c>
      <c r="AJ20" s="184" t="e">
        <f t="shared" si="9"/>
        <v>#REF!</v>
      </c>
      <c r="AK20" s="185" t="e">
        <f t="shared" si="10"/>
        <v>#REF!</v>
      </c>
      <c r="AL20" s="185" t="e">
        <f t="shared" si="11"/>
        <v>#REF!</v>
      </c>
      <c r="AN20" s="130">
        <v>272317</v>
      </c>
      <c r="AO20" s="171">
        <v>248549</v>
      </c>
      <c r="AP20" s="131">
        <v>237777</v>
      </c>
      <c r="AQ20" s="131">
        <v>238534</v>
      </c>
      <c r="AR20" s="131">
        <f>SUM(AN20:AP20)</f>
        <v>758643</v>
      </c>
      <c r="AS20" s="131">
        <f t="shared" si="15"/>
        <v>252881</v>
      </c>
      <c r="AU20" s="130">
        <v>2023</v>
      </c>
      <c r="AV20" s="131"/>
      <c r="AW20" s="131">
        <f t="shared" si="12"/>
        <v>2023</v>
      </c>
      <c r="AX20" s="29"/>
      <c r="AY20" s="130">
        <v>294448</v>
      </c>
      <c r="AZ20" s="131">
        <v>13547</v>
      </c>
      <c r="BA20" s="131"/>
      <c r="BB20" s="131">
        <v>320354</v>
      </c>
      <c r="BC20" s="110">
        <f>AY20/BB20</f>
        <v>0.91913320888766803</v>
      </c>
      <c r="BD20" s="110"/>
      <c r="BE20" s="144" t="s">
        <v>50</v>
      </c>
      <c r="BF20" s="130">
        <v>200</v>
      </c>
      <c r="BG20" s="130"/>
      <c r="BH20" s="186" t="e">
        <f t="shared" si="13"/>
        <v>#REF!</v>
      </c>
      <c r="BI20" s="186" t="e">
        <f t="shared" ref="BI20:BI25" si="21">I20/$BG20</f>
        <v>#REF!</v>
      </c>
      <c r="BJ20" s="186"/>
      <c r="BK20" s="130" t="e">
        <f>K20/$BF$8</f>
        <v>#REF!</v>
      </c>
      <c r="BL20" s="130" t="e">
        <f>U20/$BF$8</f>
        <v>#REF!</v>
      </c>
      <c r="BM20" s="130" t="e">
        <f>Y20/$BF$8</f>
        <v>#REF!</v>
      </c>
    </row>
    <row r="21" spans="2:65" ht="39" customHeight="1" thickBot="1">
      <c r="B21" s="1331"/>
      <c r="C21" s="146" t="s">
        <v>1</v>
      </c>
      <c r="D21" s="146" t="e">
        <f>SUM(D17:D20)</f>
        <v>#REF!</v>
      </c>
      <c r="E21" s="147" t="e">
        <f>SUM(E17:E20)</f>
        <v>#REF!</v>
      </c>
      <c r="F21" s="148" t="e">
        <f>SUM(F17:F20)</f>
        <v>#REF!</v>
      </c>
      <c r="G21" s="149" t="e">
        <f>SUM(G17:G20)</f>
        <v>#REF!</v>
      </c>
      <c r="H21" s="241" t="e">
        <f>(D21+F21)/1000</f>
        <v>#REF!</v>
      </c>
      <c r="I21" s="150" t="e">
        <f>SUM(I17:I20)</f>
        <v>#REF!</v>
      </c>
      <c r="J21" s="147" t="e">
        <f>SUM(J17:J20)</f>
        <v>#REF!</v>
      </c>
      <c r="K21" s="147" t="e">
        <f>SUM(K17:K20)</f>
        <v>#REF!</v>
      </c>
      <c r="L21" s="147" t="e">
        <f>SUM(L17:L20)</f>
        <v>#REF!</v>
      </c>
      <c r="M21" s="147" t="e">
        <f>SUM(M17:M20)</f>
        <v>#REF!</v>
      </c>
      <c r="N21" s="146" t="e">
        <f>SUM(I21:M21)/1000</f>
        <v>#REF!</v>
      </c>
      <c r="O21" s="146" t="e">
        <f t="shared" ref="O21:U21" si="22">SUM(O17:O20)</f>
        <v>#REF!</v>
      </c>
      <c r="P21" s="146" t="e">
        <f t="shared" si="22"/>
        <v>#REF!</v>
      </c>
      <c r="Q21" s="151" t="e">
        <f t="shared" si="22"/>
        <v>#REF!</v>
      </c>
      <c r="R21" s="152" t="e">
        <f t="shared" si="22"/>
        <v>#REF!</v>
      </c>
      <c r="S21" s="153" t="e">
        <f t="shared" si="22"/>
        <v>#REF!</v>
      </c>
      <c r="T21" s="149" t="e">
        <f t="shared" si="22"/>
        <v>#REF!</v>
      </c>
      <c r="U21" s="149" t="e">
        <f t="shared" si="22"/>
        <v>#REF!</v>
      </c>
      <c r="V21" s="154" t="e">
        <f t="shared" si="0"/>
        <v>#REF!</v>
      </c>
      <c r="W21" s="149" t="e">
        <f t="shared" si="1"/>
        <v>#REF!</v>
      </c>
      <c r="X21" s="155" t="e">
        <f t="shared" si="2"/>
        <v>#REF!</v>
      </c>
      <c r="Y21" s="156" t="e">
        <f t="shared" si="3"/>
        <v>#REF!</v>
      </c>
      <c r="Z21" s="150" t="e">
        <f t="shared" si="4"/>
        <v>#REF!</v>
      </c>
      <c r="AA21" s="157" t="e">
        <f t="shared" si="5"/>
        <v>#REF!</v>
      </c>
      <c r="AB21" s="157" t="e">
        <f t="shared" si="6"/>
        <v>#REF!</v>
      </c>
      <c r="AC21" s="146" t="e">
        <f t="shared" si="7"/>
        <v>#REF!</v>
      </c>
      <c r="AD21" s="158" t="e">
        <f t="shared" si="8"/>
        <v>#REF!</v>
      </c>
      <c r="AE21" s="150" t="e">
        <f>SUM(AE17:AE20)</f>
        <v>#REF!</v>
      </c>
      <c r="AF21" s="146" t="e">
        <f>SUM(AF17:AF20)</f>
        <v>#REF!</v>
      </c>
      <c r="AG21" s="158" t="e">
        <f>SUM(AG17:AG20)</f>
        <v>#REF!</v>
      </c>
      <c r="AH21" s="149" t="e">
        <f>SUM(AH17:AH20)</f>
        <v>#REF!</v>
      </c>
      <c r="AI21" s="149" t="e">
        <f>SUM(AI17:AI20)</f>
        <v>#REF!</v>
      </c>
      <c r="AJ21" s="159" t="e">
        <f t="shared" si="9"/>
        <v>#REF!</v>
      </c>
      <c r="AK21" s="160" t="e">
        <f t="shared" si="10"/>
        <v>#REF!</v>
      </c>
      <c r="AL21" s="160" t="e">
        <f t="shared" si="11"/>
        <v>#REF!</v>
      </c>
      <c r="AN21" s="146">
        <f t="shared" ref="AN21:AS21" si="23">SUM(AN17:AN20)</f>
        <v>494194</v>
      </c>
      <c r="AO21" s="146">
        <f t="shared" si="23"/>
        <v>482675</v>
      </c>
      <c r="AP21" s="147">
        <f t="shared" si="23"/>
        <v>457576</v>
      </c>
      <c r="AQ21" s="147">
        <f t="shared" si="23"/>
        <v>453349</v>
      </c>
      <c r="AR21" s="147">
        <f t="shared" si="23"/>
        <v>1434445</v>
      </c>
      <c r="AS21" s="147">
        <f t="shared" si="23"/>
        <v>478148.33333333331</v>
      </c>
      <c r="AU21" s="146">
        <f>SUM(AU17:AU20)</f>
        <v>5059</v>
      </c>
      <c r="AV21" s="147">
        <v>0</v>
      </c>
      <c r="AW21" s="147">
        <f t="shared" si="12"/>
        <v>5059</v>
      </c>
      <c r="AX21" s="29"/>
      <c r="AY21" s="146"/>
      <c r="AZ21" s="147"/>
      <c r="BA21" s="147"/>
      <c r="BB21" s="147"/>
      <c r="BC21" s="110"/>
      <c r="BD21" s="110"/>
      <c r="BE21" s="161"/>
      <c r="BF21" s="146">
        <f>SUM(BF17:BF20)</f>
        <v>799</v>
      </c>
      <c r="BG21" s="146">
        <f>SUM(BG17:BG20)</f>
        <v>0</v>
      </c>
      <c r="BH21" s="162" t="e">
        <f t="shared" si="13"/>
        <v>#REF!</v>
      </c>
      <c r="BI21" s="162" t="e">
        <f t="shared" si="21"/>
        <v>#REF!</v>
      </c>
      <c r="BJ21" s="162"/>
      <c r="BK21" s="146" t="e">
        <f>SUM(BK17:BK20)</f>
        <v>#REF!</v>
      </c>
      <c r="BL21" s="146" t="e">
        <f>SUM(BL17:BL20)</f>
        <v>#REF!</v>
      </c>
      <c r="BM21" s="146" t="e">
        <f>SUM(BM17:BM20)</f>
        <v>#REF!</v>
      </c>
    </row>
    <row r="22" spans="2:65" ht="39" customHeight="1">
      <c r="B22" s="1333" t="s">
        <v>66</v>
      </c>
      <c r="C22" s="187" t="s">
        <v>67</v>
      </c>
      <c r="D22" s="188" t="e">
        <f>#REF!</f>
        <v>#REF!</v>
      </c>
      <c r="E22" s="189" t="e">
        <f>#REF!</f>
        <v>#REF!</v>
      </c>
      <c r="F22" s="190" t="e">
        <f>#REF!</f>
        <v>#REF!</v>
      </c>
      <c r="G22" s="191" t="e">
        <f>SUM(E22:F22)</f>
        <v>#REF!</v>
      </c>
      <c r="H22" s="243"/>
      <c r="I22" s="192" t="e">
        <f>#REF!</f>
        <v>#REF!</v>
      </c>
      <c r="J22" s="189" t="e">
        <f>#REF!</f>
        <v>#REF!</v>
      </c>
      <c r="K22" s="99" t="e">
        <f>#REF!</f>
        <v>#REF!</v>
      </c>
      <c r="L22" s="189" t="e">
        <f>#REF!</f>
        <v>#REF!</v>
      </c>
      <c r="M22" s="189" t="e">
        <f>#REF!</f>
        <v>#REF!</v>
      </c>
      <c r="N22" s="188" t="e">
        <f>#REF!</f>
        <v>#REF!</v>
      </c>
      <c r="O22" s="188" t="e">
        <f>#REF!</f>
        <v>#REF!</v>
      </c>
      <c r="P22" s="188" t="e">
        <f>#REF!</f>
        <v>#REF!</v>
      </c>
      <c r="Q22" s="193" t="e">
        <f>#REF!</f>
        <v>#REF!</v>
      </c>
      <c r="R22" s="194" t="e">
        <f>#REF!</f>
        <v>#REF!</v>
      </c>
      <c r="S22" s="195" t="e">
        <f>#REF!</f>
        <v>#REF!</v>
      </c>
      <c r="T22" s="97" t="e">
        <f>I22-J22+K22+L22+M22+Q22+R22+S22</f>
        <v>#REF!</v>
      </c>
      <c r="U22" s="191" t="e">
        <f>G22-T22</f>
        <v>#REF!</v>
      </c>
      <c r="V22" s="196" t="e">
        <f t="shared" si="0"/>
        <v>#REF!</v>
      </c>
      <c r="W22" s="191" t="e">
        <f t="shared" si="1"/>
        <v>#REF!</v>
      </c>
      <c r="X22" s="197" t="e">
        <f t="shared" si="2"/>
        <v>#REF!</v>
      </c>
      <c r="Y22" s="198" t="e">
        <f t="shared" si="3"/>
        <v>#REF!</v>
      </c>
      <c r="Z22" s="192" t="e">
        <f t="shared" si="4"/>
        <v>#REF!</v>
      </c>
      <c r="AA22" s="199" t="e">
        <f t="shared" si="5"/>
        <v>#REF!</v>
      </c>
      <c r="AB22" s="199" t="e">
        <f t="shared" si="6"/>
        <v>#REF!</v>
      </c>
      <c r="AC22" s="188" t="e">
        <f t="shared" si="7"/>
        <v>#REF!</v>
      </c>
      <c r="AD22" s="200" t="e">
        <f t="shared" si="8"/>
        <v>#REF!</v>
      </c>
      <c r="AE22" s="192" t="e">
        <f>#REF!</f>
        <v>#REF!</v>
      </c>
      <c r="AF22" s="188" t="e">
        <f>#REF!</f>
        <v>#REF!</v>
      </c>
      <c r="AG22" s="200" t="e">
        <f>#REF!</f>
        <v>#REF!</v>
      </c>
      <c r="AH22" s="191" t="e">
        <f>#REF!</f>
        <v>#REF!</v>
      </c>
      <c r="AI22" s="191" t="e">
        <f>#REF!</f>
        <v>#REF!</v>
      </c>
      <c r="AJ22" s="201" t="e">
        <f t="shared" si="9"/>
        <v>#REF!</v>
      </c>
      <c r="AK22" s="202" t="e">
        <f t="shared" si="10"/>
        <v>#REF!</v>
      </c>
      <c r="AL22" s="202" t="e">
        <f t="shared" si="11"/>
        <v>#REF!</v>
      </c>
      <c r="AN22" s="77">
        <v>123294</v>
      </c>
      <c r="AO22" s="188">
        <v>130471</v>
      </c>
      <c r="AP22" s="36">
        <v>131833</v>
      </c>
      <c r="AQ22" s="36">
        <v>127398</v>
      </c>
      <c r="AR22" s="36">
        <f t="shared" si="18"/>
        <v>385598</v>
      </c>
      <c r="AS22" s="36">
        <f>AR22/3</f>
        <v>128532.66666666667</v>
      </c>
      <c r="AU22" s="77">
        <v>895</v>
      </c>
      <c r="AV22" s="36"/>
      <c r="AW22" s="36">
        <f t="shared" si="12"/>
        <v>895</v>
      </c>
      <c r="AX22" s="29"/>
      <c r="AY22" s="77">
        <v>187410</v>
      </c>
      <c r="AZ22" s="36">
        <v>6835</v>
      </c>
      <c r="BA22" s="36"/>
      <c r="BB22" s="36">
        <v>209258</v>
      </c>
      <c r="BC22" s="110">
        <f>AY22/BB22</f>
        <v>0.8955930000286727</v>
      </c>
      <c r="BD22" s="110"/>
      <c r="BE22" s="92" t="s">
        <v>59</v>
      </c>
      <c r="BF22" s="77">
        <v>206</v>
      </c>
      <c r="BG22" s="130"/>
      <c r="BH22" s="113" t="e">
        <f t="shared" si="13"/>
        <v>#REF!</v>
      </c>
      <c r="BI22" s="113" t="e">
        <f t="shared" si="21"/>
        <v>#REF!</v>
      </c>
      <c r="BJ22" s="113"/>
      <c r="BK22" s="77" t="e">
        <f>K22/$BF$8</f>
        <v>#REF!</v>
      </c>
      <c r="BL22" s="77" t="e">
        <f>U22/$BF$8</f>
        <v>#REF!</v>
      </c>
      <c r="BM22" s="77" t="e">
        <f>Y22/$BF$8</f>
        <v>#REF!</v>
      </c>
    </row>
    <row r="23" spans="2:65" ht="39" customHeight="1">
      <c r="B23" s="1331"/>
      <c r="C23" s="203" t="s">
        <v>68</v>
      </c>
      <c r="D23" s="115" t="e">
        <f>#REF!</f>
        <v>#REF!</v>
      </c>
      <c r="E23" s="116" t="e">
        <f>#REF!</f>
        <v>#REF!</v>
      </c>
      <c r="F23" s="244"/>
      <c r="G23" s="118" t="e">
        <f>SUM(E23:F23)</f>
        <v>#REF!</v>
      </c>
      <c r="H23" s="239"/>
      <c r="I23" s="119" t="e">
        <f>#REF!</f>
        <v>#REF!</v>
      </c>
      <c r="J23" s="116" t="e">
        <f>#REF!</f>
        <v>#REF!</v>
      </c>
      <c r="K23" s="99" t="e">
        <f>#REF!</f>
        <v>#REF!</v>
      </c>
      <c r="L23" s="116" t="e">
        <f>#REF!</f>
        <v>#REF!</v>
      </c>
      <c r="M23" s="116" t="e">
        <f>#REF!</f>
        <v>#REF!</v>
      </c>
      <c r="N23" s="115" t="e">
        <f>#REF!</f>
        <v>#REF!</v>
      </c>
      <c r="O23" s="115" t="e">
        <f>#REF!</f>
        <v>#REF!</v>
      </c>
      <c r="P23" s="115" t="e">
        <f>#REF!</f>
        <v>#REF!</v>
      </c>
      <c r="Q23" s="120" t="e">
        <f>#REF!</f>
        <v>#REF!</v>
      </c>
      <c r="R23" s="121" t="e">
        <f>#REF!</f>
        <v>#REF!</v>
      </c>
      <c r="S23" s="122" t="e">
        <f>#REF!</f>
        <v>#REF!</v>
      </c>
      <c r="T23" s="97" t="e">
        <f>I23-J23+K23+L23+M23+Q23+R23+S23</f>
        <v>#REF!</v>
      </c>
      <c r="U23" s="118" t="e">
        <f>G23-T23</f>
        <v>#REF!</v>
      </c>
      <c r="V23" s="123" t="e">
        <f t="shared" si="0"/>
        <v>#REF!</v>
      </c>
      <c r="W23" s="118" t="e">
        <f t="shared" si="1"/>
        <v>#REF!</v>
      </c>
      <c r="X23" s="124" t="e">
        <f t="shared" si="2"/>
        <v>#REF!</v>
      </c>
      <c r="Y23" s="125" t="e">
        <f t="shared" si="3"/>
        <v>#REF!</v>
      </c>
      <c r="Z23" s="119" t="e">
        <f t="shared" si="4"/>
        <v>#REF!</v>
      </c>
      <c r="AA23" s="126" t="e">
        <f t="shared" si="5"/>
        <v>#REF!</v>
      </c>
      <c r="AB23" s="126" t="e">
        <f t="shared" si="6"/>
        <v>#REF!</v>
      </c>
      <c r="AC23" s="115" t="e">
        <f t="shared" si="7"/>
        <v>#REF!</v>
      </c>
      <c r="AD23" s="164" t="e">
        <f t="shared" si="8"/>
        <v>#REF!</v>
      </c>
      <c r="AE23" s="119" t="e">
        <f>#REF!</f>
        <v>#REF!</v>
      </c>
      <c r="AF23" s="115" t="e">
        <f>#REF!</f>
        <v>#REF!</v>
      </c>
      <c r="AG23" s="164" t="e">
        <f>#REF!</f>
        <v>#REF!</v>
      </c>
      <c r="AH23" s="118" t="e">
        <f>#REF!</f>
        <v>#REF!</v>
      </c>
      <c r="AI23" s="118" t="e">
        <f>#REF!</f>
        <v>#REF!</v>
      </c>
      <c r="AJ23" s="127" t="e">
        <f t="shared" si="9"/>
        <v>#REF!</v>
      </c>
      <c r="AK23" s="128" t="e">
        <f t="shared" si="10"/>
        <v>#REF!</v>
      </c>
      <c r="AL23" s="128" t="e">
        <f t="shared" si="11"/>
        <v>#REF!</v>
      </c>
      <c r="AN23" s="130">
        <v>51685</v>
      </c>
      <c r="AO23" s="115">
        <v>47988</v>
      </c>
      <c r="AP23" s="131">
        <v>46814</v>
      </c>
      <c r="AQ23" s="131">
        <v>53998</v>
      </c>
      <c r="AR23" s="131">
        <f t="shared" si="18"/>
        <v>146487</v>
      </c>
      <c r="AS23" s="131">
        <f>AR23/3</f>
        <v>48829</v>
      </c>
      <c r="AU23" s="130">
        <v>900</v>
      </c>
      <c r="AV23" s="131"/>
      <c r="AW23" s="131">
        <f t="shared" si="12"/>
        <v>900</v>
      </c>
      <c r="AX23" s="29"/>
      <c r="AY23" s="130">
        <v>142010</v>
      </c>
      <c r="AZ23" s="131">
        <v>6955</v>
      </c>
      <c r="BA23" s="131"/>
      <c r="BB23" s="131">
        <v>155952</v>
      </c>
      <c r="BC23" s="110">
        <f>AY23/BB23</f>
        <v>0.91060069765055918</v>
      </c>
      <c r="BD23" s="110"/>
      <c r="BE23" s="144" t="s">
        <v>50</v>
      </c>
      <c r="BF23" s="130">
        <v>200</v>
      </c>
      <c r="BG23" s="130"/>
      <c r="BH23" s="114" t="e">
        <f t="shared" si="13"/>
        <v>#REF!</v>
      </c>
      <c r="BI23" s="114" t="e">
        <f t="shared" si="21"/>
        <v>#REF!</v>
      </c>
      <c r="BJ23" s="114" t="s">
        <v>51</v>
      </c>
      <c r="BK23" s="130" t="e">
        <f>K23/$BF$8</f>
        <v>#REF!</v>
      </c>
      <c r="BL23" s="130" t="e">
        <f>U23/$BF$8</f>
        <v>#REF!</v>
      </c>
      <c r="BM23" s="130" t="e">
        <f>Y23/$BF$8</f>
        <v>#REF!</v>
      </c>
    </row>
    <row r="24" spans="2:65" ht="39" customHeight="1">
      <c r="B24" s="1331"/>
      <c r="C24" s="204" t="s">
        <v>118</v>
      </c>
      <c r="D24" s="171" t="e">
        <f>#REF!</f>
        <v>#REF!</v>
      </c>
      <c r="E24" s="172" t="e">
        <f>#REF!</f>
        <v>#REF!</v>
      </c>
      <c r="F24" s="173"/>
      <c r="G24" s="174" t="e">
        <f>SUM(E24:F24)</f>
        <v>#REF!</v>
      </c>
      <c r="H24" s="242"/>
      <c r="I24" s="175" t="e">
        <f>#REF!</f>
        <v>#REF!</v>
      </c>
      <c r="J24" s="172" t="e">
        <f>#REF!</f>
        <v>#REF!</v>
      </c>
      <c r="K24" s="99" t="e">
        <f>#REF!</f>
        <v>#REF!</v>
      </c>
      <c r="L24" s="172" t="e">
        <f>#REF!</f>
        <v>#REF!</v>
      </c>
      <c r="M24" s="172" t="e">
        <f>#REF!</f>
        <v>#REF!</v>
      </c>
      <c r="N24" s="171" t="e">
        <f>#REF!</f>
        <v>#REF!</v>
      </c>
      <c r="O24" s="171" t="e">
        <f>#REF!</f>
        <v>#REF!</v>
      </c>
      <c r="P24" s="171" t="e">
        <f>#REF!</f>
        <v>#REF!</v>
      </c>
      <c r="Q24" s="176" t="e">
        <f>#REF!</f>
        <v>#REF!</v>
      </c>
      <c r="R24" s="177" t="e">
        <f>#REF!</f>
        <v>#REF!</v>
      </c>
      <c r="S24" s="178" t="e">
        <f>#REF!</f>
        <v>#REF!</v>
      </c>
      <c r="T24" s="97" t="e">
        <f>I24-J24+K24+L24+M24+Q24+R24+S24</f>
        <v>#REF!</v>
      </c>
      <c r="U24" s="174" t="e">
        <f>G24-T24</f>
        <v>#REF!</v>
      </c>
      <c r="V24" s="179" t="e">
        <f t="shared" si="0"/>
        <v>#REF!</v>
      </c>
      <c r="W24" s="174" t="e">
        <f t="shared" si="1"/>
        <v>#REF!</v>
      </c>
      <c r="X24" s="180" t="e">
        <f t="shared" si="2"/>
        <v>#REF!</v>
      </c>
      <c r="Y24" s="181" t="e">
        <f t="shared" si="3"/>
        <v>#REF!</v>
      </c>
      <c r="Z24" s="175" t="e">
        <f t="shared" si="4"/>
        <v>#REF!</v>
      </c>
      <c r="AA24" s="182" t="e">
        <f t="shared" si="5"/>
        <v>#REF!</v>
      </c>
      <c r="AB24" s="182" t="e">
        <f t="shared" si="6"/>
        <v>#REF!</v>
      </c>
      <c r="AC24" s="171" t="e">
        <f t="shared" si="7"/>
        <v>#REF!</v>
      </c>
      <c r="AD24" s="183" t="e">
        <f t="shared" si="8"/>
        <v>#REF!</v>
      </c>
      <c r="AE24" s="175" t="e">
        <f>#REF!</f>
        <v>#REF!</v>
      </c>
      <c r="AF24" s="171" t="e">
        <f>#REF!</f>
        <v>#REF!</v>
      </c>
      <c r="AG24" s="183" t="e">
        <f>#REF!</f>
        <v>#REF!</v>
      </c>
      <c r="AH24" s="174" t="e">
        <f>#REF!</f>
        <v>#REF!</v>
      </c>
      <c r="AI24" s="174" t="e">
        <f>#REF!</f>
        <v>#REF!</v>
      </c>
      <c r="AJ24" s="184" t="e">
        <f t="shared" si="9"/>
        <v>#REF!</v>
      </c>
      <c r="AK24" s="185" t="e">
        <f t="shared" si="10"/>
        <v>#REF!</v>
      </c>
      <c r="AL24" s="185" t="e">
        <f t="shared" si="11"/>
        <v>#REF!</v>
      </c>
      <c r="AN24" s="130">
        <v>48822</v>
      </c>
      <c r="AO24" s="171">
        <v>55322</v>
      </c>
      <c r="AP24" s="131">
        <v>62576</v>
      </c>
      <c r="AQ24" s="131">
        <v>68006</v>
      </c>
      <c r="AR24" s="131">
        <f t="shared" si="18"/>
        <v>166720</v>
      </c>
      <c r="AS24" s="131">
        <f>AR24/3</f>
        <v>55573.333333333336</v>
      </c>
      <c r="AU24" s="130">
        <v>913</v>
      </c>
      <c r="AV24" s="131"/>
      <c r="AW24" s="131">
        <f t="shared" si="12"/>
        <v>913</v>
      </c>
      <c r="AX24" s="29"/>
      <c r="AY24" s="130">
        <v>150485</v>
      </c>
      <c r="AZ24" s="131">
        <v>10317</v>
      </c>
      <c r="BA24" s="131"/>
      <c r="BB24" s="131">
        <v>169286</v>
      </c>
      <c r="BC24" s="110">
        <f>AY24/BB24</f>
        <v>0.88893942795033254</v>
      </c>
      <c r="BD24" s="110"/>
      <c r="BE24" s="205" t="s">
        <v>50</v>
      </c>
      <c r="BF24" s="145">
        <v>200</v>
      </c>
      <c r="BG24" s="206"/>
      <c r="BH24" s="207" t="e">
        <f t="shared" si="13"/>
        <v>#REF!</v>
      </c>
      <c r="BI24" s="207" t="e">
        <f t="shared" si="21"/>
        <v>#REF!</v>
      </c>
      <c r="BJ24" s="207"/>
      <c r="BK24" s="130" t="e">
        <f>K24/$BF$8</f>
        <v>#REF!</v>
      </c>
      <c r="BL24" s="130" t="e">
        <f>U24/$BF$8</f>
        <v>#REF!</v>
      </c>
      <c r="BM24" s="130" t="e">
        <f>Y24/$BF$8</f>
        <v>#REF!</v>
      </c>
    </row>
    <row r="25" spans="2:65" ht="39" customHeight="1" thickBot="1">
      <c r="B25" s="1332"/>
      <c r="C25" s="208" t="s">
        <v>1</v>
      </c>
      <c r="D25" s="146" t="e">
        <f>SUM(D22:D24)</f>
        <v>#REF!</v>
      </c>
      <c r="E25" s="147" t="e">
        <f>SUM(E22:E24)</f>
        <v>#REF!</v>
      </c>
      <c r="F25" s="148" t="e">
        <f>SUM(F22:F24)</f>
        <v>#REF!</v>
      </c>
      <c r="G25" s="149" t="e">
        <f>SUM(G22:G24)</f>
        <v>#REF!</v>
      </c>
      <c r="H25" s="241" t="e">
        <f>(D25+F25)/1000</f>
        <v>#REF!</v>
      </c>
      <c r="I25" s="150" t="e">
        <f>SUM(I22:I24)</f>
        <v>#REF!</v>
      </c>
      <c r="J25" s="147" t="e">
        <f>SUM(J22:J24)</f>
        <v>#REF!</v>
      </c>
      <c r="K25" s="147" t="e">
        <f>SUM(K22:K24)</f>
        <v>#REF!</v>
      </c>
      <c r="L25" s="147" t="e">
        <f>SUM(L22:L24)</f>
        <v>#REF!</v>
      </c>
      <c r="M25" s="147" t="e">
        <f>SUM(M22:M24)</f>
        <v>#REF!</v>
      </c>
      <c r="N25" s="146" t="e">
        <f>SUM(I25:M25)/1000</f>
        <v>#REF!</v>
      </c>
      <c r="O25" s="146" t="e">
        <f t="shared" ref="O25:U25" si="24">SUM(O22:O24)</f>
        <v>#REF!</v>
      </c>
      <c r="P25" s="146" t="e">
        <f t="shared" si="24"/>
        <v>#REF!</v>
      </c>
      <c r="Q25" s="151" t="e">
        <f t="shared" si="24"/>
        <v>#REF!</v>
      </c>
      <c r="R25" s="152" t="e">
        <f t="shared" si="24"/>
        <v>#REF!</v>
      </c>
      <c r="S25" s="153" t="e">
        <f t="shared" si="24"/>
        <v>#REF!</v>
      </c>
      <c r="T25" s="149" t="e">
        <f t="shared" si="24"/>
        <v>#REF!</v>
      </c>
      <c r="U25" s="149" t="e">
        <f t="shared" si="24"/>
        <v>#REF!</v>
      </c>
      <c r="V25" s="154" t="e">
        <f t="shared" si="0"/>
        <v>#REF!</v>
      </c>
      <c r="W25" s="149" t="e">
        <f t="shared" si="1"/>
        <v>#REF!</v>
      </c>
      <c r="X25" s="155" t="e">
        <f t="shared" si="2"/>
        <v>#REF!</v>
      </c>
      <c r="Y25" s="156" t="e">
        <f t="shared" si="3"/>
        <v>#REF!</v>
      </c>
      <c r="Z25" s="150" t="e">
        <f t="shared" si="4"/>
        <v>#REF!</v>
      </c>
      <c r="AA25" s="157" t="e">
        <f t="shared" si="5"/>
        <v>#REF!</v>
      </c>
      <c r="AB25" s="157" t="e">
        <f t="shared" si="6"/>
        <v>#REF!</v>
      </c>
      <c r="AC25" s="146" t="e">
        <f t="shared" si="7"/>
        <v>#REF!</v>
      </c>
      <c r="AD25" s="158" t="e">
        <f t="shared" si="8"/>
        <v>#REF!</v>
      </c>
      <c r="AE25" s="150" t="e">
        <f>SUM(AE22:AE24)</f>
        <v>#REF!</v>
      </c>
      <c r="AF25" s="146" t="e">
        <f>SUM(AF22:AF24)</f>
        <v>#REF!</v>
      </c>
      <c r="AG25" s="158" t="e">
        <f>SUM(AG22:AG24)</f>
        <v>#REF!</v>
      </c>
      <c r="AH25" s="149" t="e">
        <f>SUM(AH22:AH24)</f>
        <v>#REF!</v>
      </c>
      <c r="AI25" s="149" t="e">
        <f>SUM(AI22:AI24)</f>
        <v>#REF!</v>
      </c>
      <c r="AJ25" s="159" t="e">
        <f t="shared" si="9"/>
        <v>#REF!</v>
      </c>
      <c r="AK25" s="160" t="e">
        <f t="shared" si="10"/>
        <v>#REF!</v>
      </c>
      <c r="AL25" s="160" t="e">
        <f t="shared" si="11"/>
        <v>#REF!</v>
      </c>
      <c r="AN25" s="146">
        <f t="shared" ref="AN25:AS25" si="25">SUM(AN22:AN24)</f>
        <v>223801</v>
      </c>
      <c r="AO25" s="146">
        <f t="shared" si="25"/>
        <v>233781</v>
      </c>
      <c r="AP25" s="147">
        <f t="shared" si="25"/>
        <v>241223</v>
      </c>
      <c r="AQ25" s="147">
        <f t="shared" si="25"/>
        <v>249402</v>
      </c>
      <c r="AR25" s="147">
        <f t="shared" si="25"/>
        <v>698805</v>
      </c>
      <c r="AS25" s="147">
        <f t="shared" si="25"/>
        <v>232935.00000000003</v>
      </c>
      <c r="AU25" s="146">
        <f>SUM(AU22:AU24)</f>
        <v>2708</v>
      </c>
      <c r="AV25" s="146">
        <f>SUM(AV22:AV24)</f>
        <v>0</v>
      </c>
      <c r="AW25" s="147">
        <f t="shared" si="12"/>
        <v>2708</v>
      </c>
      <c r="AX25" s="29"/>
      <c r="AY25" s="146"/>
      <c r="AZ25" s="146"/>
      <c r="BA25" s="146"/>
      <c r="BB25" s="146"/>
      <c r="BC25" s="29"/>
      <c r="BD25" s="29"/>
      <c r="BE25" s="161"/>
      <c r="BF25" s="146">
        <f>SUM(BF22:BF24)</f>
        <v>606</v>
      </c>
      <c r="BG25" s="209">
        <f>SUM(BG22:BG24)</f>
        <v>0</v>
      </c>
      <c r="BH25" s="209" t="e">
        <f t="shared" si="13"/>
        <v>#REF!</v>
      </c>
      <c r="BI25" s="209" t="e">
        <f t="shared" si="21"/>
        <v>#REF!</v>
      </c>
      <c r="BJ25" s="209"/>
      <c r="BK25" s="146" t="e">
        <f>SUM(BK22:BK24)</f>
        <v>#REF!</v>
      </c>
      <c r="BL25" s="146" t="e">
        <f>SUM(BL22:BL24)</f>
        <v>#REF!</v>
      </c>
      <c r="BM25" s="146" t="e">
        <f>SUM(BM22:BM24)</f>
        <v>#REF!</v>
      </c>
    </row>
    <row r="26" spans="2:65" ht="39" customHeight="1" thickBot="1">
      <c r="B26" s="1323" t="s">
        <v>162</v>
      </c>
      <c r="C26" s="1324"/>
      <c r="D26" s="61" t="e">
        <f t="shared" ref="D26:M26" si="26">SUM(D11,D16,D21,D25)</f>
        <v>#REF!</v>
      </c>
      <c r="E26" s="28" t="e">
        <f t="shared" si="26"/>
        <v>#REF!</v>
      </c>
      <c r="F26" s="62" t="e">
        <f t="shared" si="26"/>
        <v>#REF!</v>
      </c>
      <c r="G26" s="63" t="e">
        <f t="shared" si="26"/>
        <v>#REF!</v>
      </c>
      <c r="H26" s="63" t="e">
        <f t="shared" si="26"/>
        <v>#REF!</v>
      </c>
      <c r="I26" s="64" t="e">
        <f t="shared" si="26"/>
        <v>#REF!</v>
      </c>
      <c r="J26" s="65" t="e">
        <f t="shared" si="26"/>
        <v>#REF!</v>
      </c>
      <c r="K26" s="65" t="e">
        <f t="shared" si="26"/>
        <v>#REF!</v>
      </c>
      <c r="L26" s="65" t="e">
        <f t="shared" si="26"/>
        <v>#REF!</v>
      </c>
      <c r="M26" s="65" t="e">
        <f t="shared" si="26"/>
        <v>#REF!</v>
      </c>
      <c r="N26" s="61" t="e">
        <f>SUM(I26:M26)/1000</f>
        <v>#REF!</v>
      </c>
      <c r="O26" s="61" t="e">
        <f t="shared" ref="O26:U26" si="27">SUM(O11,O16,O21,O25)</f>
        <v>#REF!</v>
      </c>
      <c r="P26" s="61" t="e">
        <f t="shared" si="27"/>
        <v>#REF!</v>
      </c>
      <c r="Q26" s="66" t="e">
        <f t="shared" si="27"/>
        <v>#REF!</v>
      </c>
      <c r="R26" s="67" t="e">
        <f t="shared" si="27"/>
        <v>#REF!</v>
      </c>
      <c r="S26" s="68" t="e">
        <f t="shared" si="27"/>
        <v>#REF!</v>
      </c>
      <c r="T26" s="63" t="e">
        <f t="shared" si="27"/>
        <v>#REF!</v>
      </c>
      <c r="U26" s="63" t="e">
        <f t="shared" si="27"/>
        <v>#REF!</v>
      </c>
      <c r="V26" s="69" t="e">
        <f>U26/G26</f>
        <v>#REF!</v>
      </c>
      <c r="W26" s="63" t="e">
        <f>MAX((U26*0.4),0)</f>
        <v>#REF!</v>
      </c>
      <c r="X26" s="70" t="e">
        <f>U26-W26</f>
        <v>#REF!</v>
      </c>
      <c r="Y26" s="71" t="e">
        <f>SUM(X26,Q26)</f>
        <v>#REF!</v>
      </c>
      <c r="Z26" s="64" t="e">
        <f>$Y26/5%</f>
        <v>#REF!</v>
      </c>
      <c r="AA26" s="72" t="e">
        <f>$Y26/6.66%</f>
        <v>#REF!</v>
      </c>
      <c r="AB26" s="72" t="e">
        <f>$Y26/10%</f>
        <v>#REF!</v>
      </c>
      <c r="AC26" s="61" t="e">
        <f>$Y26/15%</f>
        <v>#REF!</v>
      </c>
      <c r="AD26" s="73" t="e">
        <f>$Y26/20%</f>
        <v>#REF!</v>
      </c>
      <c r="AE26" s="64" t="e">
        <f>SUM(AE11,AE16,AE21,AE25)</f>
        <v>#REF!</v>
      </c>
      <c r="AF26" s="61" t="e">
        <f>SUM(AF11,AF16,AF21,AF25)</f>
        <v>#REF!</v>
      </c>
      <c r="AG26" s="73" t="e">
        <f>SUM(AG11,AG16,AG21,AG25)</f>
        <v>#REF!</v>
      </c>
      <c r="AH26" s="63" t="e">
        <f>#REF!</f>
        <v>#REF!</v>
      </c>
      <c r="AI26" s="63" t="e">
        <f>#REF!</f>
        <v>#REF!</v>
      </c>
      <c r="AJ26" s="74" t="e">
        <f>SUM(AE26:AI26)</f>
        <v>#REF!</v>
      </c>
      <c r="AK26" s="75" t="e">
        <f>IF((AA26-AJ26)&gt;0,"○","×")</f>
        <v>#REF!</v>
      </c>
      <c r="AL26" s="75" t="e">
        <f>IF((AB26-AJ26)&gt;0,"○","×")</f>
        <v>#REF!</v>
      </c>
      <c r="AN26" s="61">
        <f t="shared" ref="AN26:AQ27" si="28">SUM(AN11,AN16,AN21,AN25)</f>
        <v>1124216</v>
      </c>
      <c r="AO26" s="61">
        <f t="shared" si="28"/>
        <v>1150987</v>
      </c>
      <c r="AP26" s="28">
        <f t="shared" si="28"/>
        <v>1151280</v>
      </c>
      <c r="AQ26" s="28">
        <f t="shared" si="28"/>
        <v>1096030</v>
      </c>
      <c r="AR26" s="28">
        <f>SUM(AO26:AQ26)</f>
        <v>3398297</v>
      </c>
      <c r="AS26" s="28">
        <f>SUM(AS11,AS16,AS21,AS25)</f>
        <v>1142161</v>
      </c>
      <c r="AU26" s="61">
        <f t="shared" ref="AU26:AW27" si="29">SUM(AU11,AU16,AU21,AU25)</f>
        <v>13554</v>
      </c>
      <c r="AV26" s="61">
        <f t="shared" si="29"/>
        <v>0</v>
      </c>
      <c r="AW26" s="28">
        <f t="shared" si="29"/>
        <v>13554</v>
      </c>
      <c r="AX26" s="29"/>
      <c r="AY26" s="61">
        <f>SUM(AY11,AY16,AY21,AY25)</f>
        <v>0</v>
      </c>
      <c r="AZ26" s="61"/>
      <c r="BA26" s="61">
        <f>SUM(BA11,BA16,BA21,BA25)</f>
        <v>0</v>
      </c>
      <c r="BB26" s="61"/>
      <c r="BC26" s="29"/>
      <c r="BD26" s="29"/>
      <c r="BE26" s="6"/>
      <c r="BF26" s="61">
        <f t="shared" ref="BF26:BH27" si="30">SUM(BF11,BF16,BF21,BF25)</f>
        <v>2495</v>
      </c>
      <c r="BG26" s="61">
        <f t="shared" si="30"/>
        <v>0</v>
      </c>
      <c r="BH26" s="76" t="e">
        <f t="shared" si="30"/>
        <v>#REF!</v>
      </c>
      <c r="BI26" s="76"/>
      <c r="BJ26" s="76"/>
      <c r="BK26" s="61" t="e">
        <f t="shared" ref="BK26:BM27" si="31">SUM(BK11,BK16,BK21,BK25)</f>
        <v>#REF!</v>
      </c>
      <c r="BL26" s="61" t="e">
        <f t="shared" si="31"/>
        <v>#REF!</v>
      </c>
      <c r="BM26" s="61" t="e">
        <f t="shared" si="31"/>
        <v>#REF!</v>
      </c>
    </row>
    <row r="27" spans="2:65" ht="39" customHeight="1" thickBot="1">
      <c r="B27" s="1323" t="s">
        <v>163</v>
      </c>
      <c r="C27" s="1324"/>
      <c r="D27" s="61" t="e">
        <f t="shared" ref="D27:W27" si="32">D8+D12+D13+D17+D20+D22+D24</f>
        <v>#REF!</v>
      </c>
      <c r="E27" s="28" t="e">
        <f t="shared" si="32"/>
        <v>#REF!</v>
      </c>
      <c r="F27" s="62" t="e">
        <f t="shared" si="32"/>
        <v>#REF!</v>
      </c>
      <c r="G27" s="63" t="e">
        <f t="shared" si="32"/>
        <v>#REF!</v>
      </c>
      <c r="H27" s="63">
        <f t="shared" si="32"/>
        <v>0</v>
      </c>
      <c r="I27" s="64" t="e">
        <f t="shared" si="32"/>
        <v>#REF!</v>
      </c>
      <c r="J27" s="65" t="e">
        <f t="shared" si="32"/>
        <v>#REF!</v>
      </c>
      <c r="K27" s="65" t="e">
        <f t="shared" si="32"/>
        <v>#REF!</v>
      </c>
      <c r="L27" s="65" t="e">
        <f t="shared" si="32"/>
        <v>#REF!</v>
      </c>
      <c r="M27" s="65" t="e">
        <f t="shared" si="32"/>
        <v>#REF!</v>
      </c>
      <c r="N27" s="61" t="e">
        <f t="shared" si="32"/>
        <v>#REF!</v>
      </c>
      <c r="O27" s="61" t="e">
        <f t="shared" si="32"/>
        <v>#REF!</v>
      </c>
      <c r="P27" s="61" t="e">
        <f t="shared" si="32"/>
        <v>#REF!</v>
      </c>
      <c r="Q27" s="66" t="e">
        <f t="shared" si="32"/>
        <v>#REF!</v>
      </c>
      <c r="R27" s="67" t="e">
        <f t="shared" si="32"/>
        <v>#REF!</v>
      </c>
      <c r="S27" s="68" t="e">
        <f t="shared" si="32"/>
        <v>#REF!</v>
      </c>
      <c r="T27" s="63" t="e">
        <f t="shared" si="32"/>
        <v>#REF!</v>
      </c>
      <c r="U27" s="63" t="e">
        <f t="shared" si="32"/>
        <v>#REF!</v>
      </c>
      <c r="V27" s="69" t="e">
        <f t="shared" si="32"/>
        <v>#REF!</v>
      </c>
      <c r="W27" s="63" t="e">
        <f t="shared" si="32"/>
        <v>#REF!</v>
      </c>
      <c r="X27" s="70" t="e">
        <f t="shared" ref="X27:AD27" si="33">X8+X12+X13+X17+X20+X22+X24</f>
        <v>#REF!</v>
      </c>
      <c r="Y27" s="71" t="e">
        <f t="shared" si="33"/>
        <v>#REF!</v>
      </c>
      <c r="Z27" s="64" t="e">
        <f t="shared" si="33"/>
        <v>#REF!</v>
      </c>
      <c r="AA27" s="72" t="e">
        <f t="shared" si="33"/>
        <v>#REF!</v>
      </c>
      <c r="AB27" s="72" t="e">
        <f t="shared" si="33"/>
        <v>#REF!</v>
      </c>
      <c r="AC27" s="61" t="e">
        <f t="shared" si="33"/>
        <v>#REF!</v>
      </c>
      <c r="AD27" s="73" t="e">
        <f t="shared" si="33"/>
        <v>#REF!</v>
      </c>
      <c r="AE27" s="64" t="e">
        <f t="shared" ref="AE27:AJ27" si="34">AE26</f>
        <v>#REF!</v>
      </c>
      <c r="AF27" s="61" t="e">
        <f t="shared" si="34"/>
        <v>#REF!</v>
      </c>
      <c r="AG27" s="73" t="e">
        <f t="shared" si="34"/>
        <v>#REF!</v>
      </c>
      <c r="AH27" s="63" t="e">
        <f t="shared" si="34"/>
        <v>#REF!</v>
      </c>
      <c r="AI27" s="63" t="e">
        <f t="shared" si="34"/>
        <v>#REF!</v>
      </c>
      <c r="AJ27" s="74" t="e">
        <f t="shared" si="34"/>
        <v>#REF!</v>
      </c>
      <c r="AK27" s="75" t="e">
        <f>IF((AA27-AJ27)&gt;0,"○","×")</f>
        <v>#REF!</v>
      </c>
      <c r="AL27" s="75" t="e">
        <f>IF((AB27-AJ27)&gt;0,"○","×")</f>
        <v>#REF!</v>
      </c>
      <c r="AN27" s="61">
        <f t="shared" si="28"/>
        <v>1463283</v>
      </c>
      <c r="AO27" s="61">
        <f t="shared" si="28"/>
        <v>1510787</v>
      </c>
      <c r="AP27" s="28">
        <f t="shared" si="28"/>
        <v>1498520</v>
      </c>
      <c r="AQ27" s="28">
        <f t="shared" si="28"/>
        <v>1410608</v>
      </c>
      <c r="AR27" s="28">
        <f>SUM(AO27:AQ27)</f>
        <v>4419915</v>
      </c>
      <c r="AS27" s="28">
        <f>SUM(AS12,AS17,AS22,AS26)</f>
        <v>1490863.3333333333</v>
      </c>
      <c r="AU27" s="61">
        <f t="shared" si="29"/>
        <v>16593</v>
      </c>
      <c r="AV27" s="61">
        <f t="shared" si="29"/>
        <v>0</v>
      </c>
      <c r="AW27" s="28">
        <f t="shared" si="29"/>
        <v>16593</v>
      </c>
      <c r="AX27" s="29"/>
      <c r="AY27" s="61">
        <f>SUM(AY12,AY17,AY22,AY26)</f>
        <v>491934</v>
      </c>
      <c r="AZ27" s="61"/>
      <c r="BA27" s="61">
        <f>SUM(BA12,BA17,BA22,BA26)</f>
        <v>0</v>
      </c>
      <c r="BB27" s="61"/>
      <c r="BC27" s="29"/>
      <c r="BD27" s="29"/>
      <c r="BE27" s="6"/>
      <c r="BF27" s="61">
        <f t="shared" si="30"/>
        <v>3101</v>
      </c>
      <c r="BG27" s="61">
        <f t="shared" si="30"/>
        <v>0</v>
      </c>
      <c r="BH27" s="76" t="e">
        <f t="shared" si="30"/>
        <v>#REF!</v>
      </c>
      <c r="BI27" s="76"/>
      <c r="BJ27" s="76"/>
      <c r="BK27" s="61" t="e">
        <f t="shared" si="31"/>
        <v>#REF!</v>
      </c>
      <c r="BL27" s="61" t="e">
        <f t="shared" si="31"/>
        <v>#REF!</v>
      </c>
      <c r="BM27" s="61" t="e">
        <f t="shared" si="31"/>
        <v>#REF!</v>
      </c>
    </row>
    <row r="28" spans="2:65" ht="27.75" customHeight="1">
      <c r="B28" s="210"/>
      <c r="C28" s="29"/>
      <c r="D28" s="29"/>
      <c r="E28" s="29"/>
      <c r="F28" s="29"/>
      <c r="G28" s="29"/>
      <c r="H28" s="29"/>
      <c r="I28" s="29"/>
      <c r="J28" s="29"/>
      <c r="K28" s="29"/>
      <c r="L28" s="29"/>
      <c r="M28" s="29"/>
      <c r="N28" s="29"/>
      <c r="O28" s="29"/>
      <c r="P28" s="29"/>
      <c r="Q28" s="29"/>
      <c r="T28" s="29"/>
      <c r="U28" s="29"/>
      <c r="V28" s="110"/>
      <c r="W28" s="29"/>
      <c r="X28" s="211"/>
      <c r="Y28" s="211"/>
      <c r="Z28" s="29"/>
      <c r="AA28" s="29"/>
      <c r="AB28" s="29"/>
      <c r="AC28" s="29"/>
      <c r="AD28" s="29"/>
      <c r="AE28" s="29"/>
      <c r="AF28" s="29"/>
      <c r="AG28" s="29"/>
      <c r="AH28" s="29"/>
      <c r="AI28" s="29"/>
      <c r="AJ28" s="29"/>
      <c r="AK28" s="29"/>
      <c r="AL28" s="29"/>
      <c r="AN28" s="29"/>
      <c r="AO28" s="29"/>
      <c r="AP28" s="29"/>
      <c r="AQ28" s="29"/>
      <c r="AR28" s="29"/>
      <c r="AS28" s="29"/>
      <c r="AU28" s="29"/>
      <c r="AV28" s="29"/>
      <c r="AW28" s="29"/>
      <c r="AX28" s="29"/>
      <c r="AY28" s="78"/>
      <c r="AZ28" s="78"/>
      <c r="BA28" s="78"/>
      <c r="BB28" s="29"/>
      <c r="BC28" s="29"/>
      <c r="BD28" s="29"/>
      <c r="BF28" s="29"/>
      <c r="BG28" s="29"/>
      <c r="BH28" s="29"/>
      <c r="BI28" s="29"/>
      <c r="BJ28" s="29"/>
      <c r="BK28" s="29"/>
      <c r="BL28" s="29"/>
      <c r="BM28" s="29"/>
    </row>
    <row r="29" spans="2:65" ht="27.75" customHeight="1">
      <c r="B29" s="212"/>
      <c r="C29" s="29"/>
      <c r="E29" s="29"/>
      <c r="F29" s="29"/>
      <c r="G29" s="29"/>
      <c r="H29" s="29"/>
      <c r="I29" s="29"/>
      <c r="J29" s="29"/>
      <c r="K29" s="29"/>
      <c r="L29" s="29"/>
      <c r="M29" s="29"/>
      <c r="N29" s="29"/>
      <c r="O29" s="29"/>
      <c r="P29" s="29"/>
      <c r="Q29" s="29"/>
      <c r="T29" s="29"/>
      <c r="U29" s="29"/>
      <c r="V29" s="110"/>
      <c r="W29" s="29"/>
      <c r="X29" s="211"/>
      <c r="Y29" s="211"/>
      <c r="Z29" s="29"/>
      <c r="AA29" s="29"/>
      <c r="AB29" s="29"/>
      <c r="AC29" s="29"/>
      <c r="AD29" s="29"/>
      <c r="AE29" s="29"/>
      <c r="AF29" s="29"/>
      <c r="AG29" s="29"/>
      <c r="AH29" s="29"/>
      <c r="AI29" s="29"/>
      <c r="AJ29" s="29"/>
      <c r="AK29" s="29"/>
      <c r="AL29" s="29"/>
      <c r="AN29" s="29"/>
      <c r="AO29" s="29"/>
      <c r="AP29" s="29"/>
      <c r="AQ29" s="29"/>
      <c r="AR29" s="29"/>
      <c r="AS29" s="29"/>
      <c r="AU29" s="29"/>
      <c r="AV29" s="29"/>
      <c r="AW29" s="29"/>
      <c r="AX29" s="29"/>
      <c r="AY29" s="29"/>
      <c r="AZ29" s="29"/>
      <c r="BA29" s="29"/>
      <c r="BB29" s="29"/>
      <c r="BC29" s="29"/>
      <c r="BD29" s="29"/>
      <c r="BE29" s="2" t="s">
        <v>69</v>
      </c>
      <c r="BF29" s="29">
        <v>159334</v>
      </c>
      <c r="BG29" s="29"/>
      <c r="BH29" s="29">
        <v>160034</v>
      </c>
      <c r="BI29" s="29"/>
      <c r="BJ29" s="29"/>
      <c r="BK29" s="29">
        <v>160034</v>
      </c>
      <c r="BL29" s="29"/>
      <c r="BM29" s="29"/>
    </row>
    <row r="30" spans="2:65" ht="27.75" customHeight="1">
      <c r="B30" s="212"/>
      <c r="C30" s="29"/>
      <c r="E30" s="29"/>
      <c r="F30" s="29"/>
      <c r="G30" s="29"/>
      <c r="H30" s="29"/>
      <c r="I30" s="29"/>
      <c r="J30" s="29"/>
      <c r="K30" s="29"/>
      <c r="L30" s="29"/>
      <c r="M30" s="29"/>
      <c r="N30" s="29"/>
      <c r="O30" s="29"/>
      <c r="P30" s="29"/>
      <c r="Q30" s="29"/>
      <c r="T30" s="29"/>
      <c r="U30" s="29"/>
      <c r="V30" s="110"/>
      <c r="W30" s="29"/>
      <c r="X30" s="211"/>
      <c r="Y30" s="211"/>
      <c r="Z30" s="29"/>
      <c r="AA30" s="29"/>
      <c r="AB30" s="29"/>
      <c r="AC30" s="29"/>
      <c r="AD30" s="29"/>
      <c r="AE30" s="29"/>
      <c r="AF30" s="29"/>
      <c r="AG30" s="29"/>
      <c r="AH30" s="29"/>
      <c r="AI30" s="29"/>
      <c r="AJ30" s="29"/>
      <c r="AK30" s="29"/>
      <c r="AL30" s="29"/>
      <c r="AN30" s="29"/>
      <c r="AO30" s="29"/>
      <c r="AP30" s="29"/>
      <c r="AQ30" s="29"/>
      <c r="AR30" s="29"/>
      <c r="AS30" s="29"/>
      <c r="AU30" s="29"/>
      <c r="AV30" s="29"/>
      <c r="AW30" s="29"/>
      <c r="AX30" s="29"/>
      <c r="AY30" s="29"/>
      <c r="AZ30" s="29"/>
      <c r="BA30" s="29"/>
      <c r="BB30" s="29"/>
      <c r="BC30" s="29"/>
      <c r="BD30" s="29"/>
      <c r="BE30" s="2" t="s">
        <v>78</v>
      </c>
      <c r="BF30" s="29">
        <f>BF33</f>
        <v>54265</v>
      </c>
      <c r="BG30" s="29"/>
      <c r="BH30" s="29"/>
      <c r="BI30" s="29"/>
      <c r="BJ30" s="29"/>
      <c r="BK30" s="29"/>
      <c r="BL30" s="29"/>
      <c r="BM30" s="29"/>
    </row>
    <row r="31" spans="2:65" ht="27.75" customHeight="1" thickBot="1">
      <c r="B31" s="212"/>
      <c r="C31" s="29"/>
      <c r="E31" s="29"/>
      <c r="F31" s="29"/>
      <c r="G31" s="29"/>
      <c r="H31" s="29"/>
      <c r="I31" s="29"/>
      <c r="J31" s="29"/>
      <c r="K31" s="29"/>
      <c r="L31" s="29"/>
      <c r="M31" s="29"/>
      <c r="N31" s="29"/>
      <c r="O31" s="29"/>
      <c r="P31" s="29"/>
      <c r="Q31" s="29"/>
      <c r="T31" s="29"/>
      <c r="U31" s="29"/>
      <c r="V31" s="110"/>
      <c r="W31" s="29"/>
      <c r="X31" s="211"/>
      <c r="Y31" s="211"/>
      <c r="Z31" s="29"/>
      <c r="AA31" s="29"/>
      <c r="AB31" s="29"/>
      <c r="AC31" s="29"/>
      <c r="AD31" s="29"/>
      <c r="AE31" s="29"/>
      <c r="AF31" s="29"/>
      <c r="AG31" s="29"/>
      <c r="AH31" s="29"/>
      <c r="AI31" s="29"/>
      <c r="AJ31" s="29"/>
      <c r="AK31" s="29"/>
      <c r="AL31" s="29"/>
      <c r="AN31" s="29"/>
      <c r="AO31" s="29"/>
      <c r="AP31" s="29"/>
      <c r="AQ31" s="29"/>
      <c r="AR31" s="29"/>
      <c r="AS31" s="29"/>
      <c r="AU31" s="29"/>
      <c r="AV31" s="29"/>
      <c r="AW31" s="29"/>
      <c r="AX31" s="29"/>
      <c r="AY31" s="29"/>
      <c r="AZ31" s="29"/>
      <c r="BA31" s="29"/>
      <c r="BB31" s="29"/>
      <c r="BC31" s="29"/>
      <c r="BD31" s="29"/>
      <c r="BE31" s="2" t="s">
        <v>79</v>
      </c>
      <c r="BF31" s="1">
        <v>55242</v>
      </c>
      <c r="BG31" s="29"/>
      <c r="BH31" s="29"/>
      <c r="BI31" s="29"/>
      <c r="BJ31" s="29"/>
      <c r="BK31" s="29"/>
      <c r="BL31" s="29"/>
      <c r="BM31" s="29"/>
    </row>
    <row r="32" spans="2:65" ht="27.75" customHeight="1">
      <c r="B32" s="212"/>
      <c r="C32" s="29"/>
      <c r="E32" s="29"/>
      <c r="F32" s="29"/>
      <c r="G32" s="29"/>
      <c r="H32" s="29"/>
      <c r="I32" s="29"/>
      <c r="J32" s="29"/>
      <c r="K32" s="29"/>
      <c r="L32" s="29"/>
      <c r="M32" s="29"/>
      <c r="N32" s="29"/>
      <c r="O32" s="29"/>
      <c r="P32" s="29"/>
      <c r="Q32" s="29"/>
      <c r="R32" s="213" t="s">
        <v>70</v>
      </c>
      <c r="S32" s="214" t="s">
        <v>71</v>
      </c>
      <c r="T32" s="29"/>
      <c r="U32" s="29"/>
      <c r="V32" s="110"/>
      <c r="W32" s="29"/>
      <c r="X32" s="211"/>
      <c r="Y32" s="211"/>
      <c r="Z32" s="29"/>
      <c r="AA32" s="29"/>
      <c r="AB32" s="29"/>
      <c r="AC32" s="29"/>
      <c r="AD32" s="29"/>
      <c r="AE32" s="29"/>
      <c r="AF32" s="29"/>
      <c r="AG32" s="29"/>
      <c r="AH32" s="29"/>
      <c r="AI32" s="29"/>
      <c r="AJ32" s="29"/>
      <c r="AK32" s="29"/>
      <c r="AL32" s="29"/>
      <c r="AN32" s="29"/>
      <c r="AO32" s="29"/>
      <c r="AP32" s="29"/>
      <c r="AQ32" s="29"/>
      <c r="AR32" s="29"/>
      <c r="AS32" s="29"/>
      <c r="AU32" s="29"/>
      <c r="AV32" s="29"/>
      <c r="AW32" s="29"/>
      <c r="AX32" s="29"/>
      <c r="AY32" s="29"/>
      <c r="AZ32" s="29"/>
      <c r="BA32" s="29"/>
      <c r="BB32" s="29"/>
      <c r="BC32" s="29"/>
      <c r="BD32" s="29"/>
      <c r="BE32" s="2" t="s">
        <v>80</v>
      </c>
      <c r="BF32" s="1">
        <v>-977</v>
      </c>
      <c r="BG32" s="29"/>
      <c r="BH32" s="29"/>
      <c r="BI32" s="29"/>
      <c r="BJ32" s="29"/>
      <c r="BK32" s="29"/>
      <c r="BL32" s="29"/>
      <c r="BM32" s="29"/>
    </row>
    <row r="33" spans="1:65" ht="27.75" customHeight="1" thickBot="1">
      <c r="B33" s="212"/>
      <c r="C33" s="29"/>
      <c r="E33" s="29"/>
      <c r="F33" s="211"/>
      <c r="G33" s="29"/>
      <c r="H33" s="29"/>
      <c r="I33" s="29"/>
      <c r="J33" s="29"/>
      <c r="K33" s="29"/>
      <c r="L33" s="29"/>
      <c r="M33" s="29"/>
      <c r="N33" s="29"/>
      <c r="O33" s="29"/>
      <c r="P33" s="29"/>
      <c r="Q33" s="29"/>
      <c r="R33" s="215" t="e">
        <f>R26+S26</f>
        <v>#REF!</v>
      </c>
      <c r="S33" s="216" t="e">
        <f>R33/G26</f>
        <v>#REF!</v>
      </c>
      <c r="T33" s="29"/>
      <c r="U33" s="29"/>
      <c r="V33" s="110"/>
      <c r="W33" s="29"/>
      <c r="X33" s="211"/>
      <c r="Y33" s="211"/>
      <c r="Z33" s="29"/>
      <c r="AA33" s="29"/>
      <c r="AB33" s="29"/>
      <c r="AC33" s="29"/>
      <c r="AD33" s="29"/>
      <c r="AE33" s="29"/>
      <c r="AF33" s="29"/>
      <c r="AG33" s="29"/>
      <c r="AH33" s="29"/>
      <c r="AI33" s="29"/>
      <c r="AJ33" s="29"/>
      <c r="AK33" s="29"/>
      <c r="AL33" s="29"/>
      <c r="AN33" s="29"/>
      <c r="AO33" s="29"/>
      <c r="AP33" s="29"/>
      <c r="AQ33" s="29"/>
      <c r="AR33" s="29"/>
      <c r="AS33" s="29"/>
      <c r="AU33" s="29"/>
      <c r="AV33" s="29"/>
      <c r="AW33" s="29"/>
      <c r="AX33" s="29"/>
      <c r="AY33" s="29"/>
      <c r="AZ33" s="29"/>
      <c r="BA33" s="29"/>
      <c r="BB33" s="29"/>
      <c r="BC33" s="29"/>
      <c r="BD33" s="29"/>
      <c r="BF33" s="1">
        <f>SUM(BF31:BF32)</f>
        <v>54265</v>
      </c>
      <c r="BG33" s="29"/>
      <c r="BH33" s="29"/>
      <c r="BI33" s="29"/>
      <c r="BJ33" s="29"/>
      <c r="BK33" s="29"/>
      <c r="BL33" s="29"/>
      <c r="BM33" s="29"/>
    </row>
    <row r="34" spans="1:65" ht="27.75" customHeight="1">
      <c r="B34" s="212"/>
      <c r="C34" s="29"/>
      <c r="E34" s="29"/>
      <c r="F34" s="211"/>
      <c r="G34" s="29"/>
      <c r="H34" s="29"/>
      <c r="I34" s="29"/>
      <c r="J34" s="29"/>
      <c r="K34" s="29"/>
      <c r="L34" s="29"/>
      <c r="M34" s="29"/>
      <c r="N34" s="29"/>
      <c r="O34" s="29"/>
      <c r="P34" s="29"/>
      <c r="Q34" s="29"/>
      <c r="T34" s="29"/>
      <c r="U34" s="29"/>
      <c r="V34" s="110"/>
      <c r="W34" s="29"/>
      <c r="X34" s="211"/>
      <c r="Y34" s="211"/>
      <c r="Z34" s="29"/>
      <c r="AA34" s="29"/>
      <c r="AB34" s="29"/>
      <c r="AC34" s="29"/>
      <c r="AD34" s="29"/>
      <c r="AE34" s="29"/>
      <c r="AF34" s="29"/>
      <c r="AG34" s="29"/>
      <c r="AH34" s="29"/>
      <c r="AI34" s="29"/>
      <c r="AJ34" s="29"/>
      <c r="AK34" s="29"/>
      <c r="AL34" s="29"/>
      <c r="AN34" s="29"/>
      <c r="AO34" s="29"/>
      <c r="AP34" s="29"/>
      <c r="AQ34" s="29"/>
      <c r="AR34" s="29"/>
      <c r="AS34" s="29"/>
      <c r="AU34" s="29"/>
      <c r="AV34" s="29"/>
      <c r="AW34" s="29"/>
      <c r="AX34" s="29"/>
      <c r="AY34" s="29"/>
      <c r="AZ34" s="29"/>
      <c r="BA34" s="29"/>
      <c r="BB34" s="29"/>
      <c r="BC34" s="29"/>
      <c r="BD34" s="29"/>
      <c r="BG34" s="29"/>
      <c r="BH34" s="29"/>
      <c r="BI34" s="29"/>
      <c r="BJ34" s="29"/>
      <c r="BK34" s="29"/>
      <c r="BL34" s="29"/>
      <c r="BM34" s="29"/>
    </row>
    <row r="35" spans="1:65" ht="27.75" customHeight="1">
      <c r="B35" s="212"/>
      <c r="C35" s="29"/>
      <c r="E35" s="29"/>
      <c r="F35" s="29"/>
      <c r="G35" s="29"/>
      <c r="H35" s="29"/>
      <c r="I35" s="29"/>
      <c r="J35" s="29"/>
      <c r="K35" s="29"/>
      <c r="L35" s="29"/>
      <c r="M35" s="29"/>
      <c r="N35" s="29"/>
      <c r="O35" s="29"/>
      <c r="P35" s="29"/>
      <c r="Q35" s="29"/>
      <c r="T35" s="29"/>
      <c r="U35" s="29"/>
      <c r="V35" s="110"/>
      <c r="W35" s="29"/>
      <c r="X35" s="211"/>
      <c r="Y35" s="211"/>
      <c r="Z35" s="29"/>
      <c r="AA35" s="29"/>
      <c r="AB35" s="29"/>
      <c r="AC35" s="29"/>
      <c r="AD35" s="29"/>
      <c r="AE35" s="29"/>
      <c r="AF35" s="29"/>
      <c r="AG35" s="29"/>
      <c r="AH35" s="29"/>
      <c r="AI35" s="29"/>
      <c r="AJ35" s="29"/>
      <c r="AK35" s="29"/>
      <c r="AL35" s="29"/>
      <c r="AN35" s="29"/>
      <c r="AO35" s="29"/>
      <c r="AP35" s="29"/>
      <c r="AQ35" s="29"/>
      <c r="AR35" s="29"/>
      <c r="AS35" s="29"/>
      <c r="AU35" s="29"/>
      <c r="AV35" s="29"/>
      <c r="AW35" s="29"/>
      <c r="AX35" s="29"/>
      <c r="AY35" s="29"/>
      <c r="AZ35" s="29"/>
      <c r="BA35" s="29"/>
      <c r="BB35" s="29"/>
      <c r="BC35" s="29"/>
      <c r="BD35" s="29"/>
      <c r="BF35" s="29"/>
      <c r="BG35" s="29"/>
      <c r="BH35" s="29"/>
      <c r="BI35" s="29"/>
      <c r="BJ35" s="29"/>
      <c r="BK35" s="29"/>
      <c r="BL35" s="29"/>
      <c r="BM35" s="29"/>
    </row>
    <row r="36" spans="1:65" ht="27.75" customHeight="1">
      <c r="B36" s="212"/>
      <c r="C36" s="29"/>
      <c r="E36" s="29"/>
      <c r="F36" s="29"/>
      <c r="G36" s="29"/>
      <c r="H36" s="29"/>
      <c r="I36" s="29"/>
      <c r="J36" s="29"/>
      <c r="K36" s="29"/>
      <c r="L36" s="29"/>
      <c r="M36" s="29"/>
      <c r="N36" s="29"/>
      <c r="O36" s="29"/>
      <c r="P36" s="29"/>
      <c r="Q36" s="29"/>
      <c r="T36" s="29"/>
      <c r="U36" s="29"/>
      <c r="V36" s="110"/>
      <c r="W36" s="29"/>
      <c r="X36" s="211"/>
      <c r="Y36" s="211"/>
      <c r="Z36" s="29"/>
      <c r="AA36" s="29"/>
      <c r="AB36" s="29"/>
      <c r="AC36" s="29"/>
      <c r="AD36" s="29"/>
      <c r="AE36" s="29"/>
      <c r="AF36" s="29"/>
      <c r="AG36" s="29"/>
      <c r="AH36" s="29"/>
      <c r="AI36" s="29"/>
      <c r="AJ36" s="29"/>
      <c r="AK36" s="29"/>
      <c r="AL36" s="29"/>
      <c r="AN36" s="29"/>
      <c r="AO36" s="29"/>
      <c r="AP36" s="29"/>
      <c r="AQ36" s="29"/>
      <c r="AR36" s="29"/>
      <c r="AS36" s="29"/>
      <c r="AU36" s="29"/>
      <c r="AV36" s="29"/>
      <c r="AW36" s="29"/>
      <c r="AX36" s="29"/>
      <c r="AY36" s="29"/>
      <c r="AZ36" s="29"/>
      <c r="BA36" s="29"/>
      <c r="BB36" s="29"/>
      <c r="BC36" s="29"/>
      <c r="BD36" s="29"/>
      <c r="BF36" s="29"/>
      <c r="BG36" s="29"/>
      <c r="BH36" s="29"/>
      <c r="BI36" s="29"/>
      <c r="BJ36" s="29"/>
      <c r="BK36" s="29"/>
      <c r="BL36" s="29"/>
      <c r="BM36" s="29"/>
    </row>
    <row r="37" spans="1:65" ht="27.75" customHeight="1">
      <c r="B37" s="212"/>
      <c r="C37" s="29"/>
      <c r="E37" s="29"/>
      <c r="F37" s="29"/>
      <c r="G37" s="29"/>
      <c r="H37" s="29"/>
      <c r="I37" s="29"/>
      <c r="J37" s="29"/>
      <c r="K37" s="29"/>
      <c r="L37" s="29"/>
      <c r="M37" s="29"/>
      <c r="N37" s="29"/>
      <c r="O37" s="29"/>
      <c r="P37" s="29"/>
      <c r="Q37" s="29"/>
      <c r="T37" s="29"/>
      <c r="U37" s="29"/>
      <c r="V37" s="110"/>
      <c r="W37" s="29"/>
      <c r="X37" s="211"/>
      <c r="Y37" s="211"/>
      <c r="Z37" s="29"/>
      <c r="AA37" s="29"/>
      <c r="AB37" s="29"/>
      <c r="AC37" s="29"/>
      <c r="AD37" s="29"/>
      <c r="AE37" s="29"/>
      <c r="AF37" s="29"/>
      <c r="AG37" s="29"/>
      <c r="AH37" s="29"/>
      <c r="AI37" s="29"/>
      <c r="AJ37" s="29"/>
      <c r="AK37" s="29"/>
      <c r="AL37" s="29"/>
      <c r="AN37" s="29"/>
      <c r="AO37" s="29"/>
      <c r="AP37" s="29"/>
      <c r="AQ37" s="29"/>
      <c r="AR37" s="29"/>
      <c r="AS37" s="29"/>
      <c r="AU37" s="29"/>
      <c r="AV37" s="29"/>
      <c r="AW37" s="29"/>
      <c r="AX37" s="29"/>
      <c r="AY37" s="29"/>
      <c r="AZ37" s="29"/>
      <c r="BA37" s="29"/>
      <c r="BB37" s="29"/>
      <c r="BC37" s="29"/>
      <c r="BD37" s="29"/>
      <c r="BF37" s="29"/>
      <c r="BG37" s="29"/>
      <c r="BH37" s="29"/>
      <c r="BI37" s="29"/>
      <c r="BJ37" s="29"/>
      <c r="BK37" s="29"/>
      <c r="BL37" s="29"/>
      <c r="BM37" s="29"/>
    </row>
    <row r="38" spans="1:65" ht="27.75" customHeight="1">
      <c r="B38" s="212"/>
      <c r="C38" s="29"/>
      <c r="E38" s="29"/>
      <c r="F38" s="29"/>
      <c r="G38" s="29"/>
      <c r="H38" s="29"/>
      <c r="I38" s="29"/>
      <c r="J38" s="29"/>
      <c r="K38" s="29"/>
      <c r="L38" s="29"/>
      <c r="M38" s="29"/>
      <c r="N38" s="29"/>
      <c r="O38" s="29"/>
      <c r="P38" s="29"/>
      <c r="Q38" s="29"/>
      <c r="T38" s="29"/>
      <c r="U38" s="29"/>
      <c r="V38" s="110"/>
      <c r="W38" s="29"/>
      <c r="X38" s="211"/>
      <c r="Y38" s="211"/>
      <c r="Z38" s="29"/>
      <c r="AA38" s="29"/>
      <c r="AB38" s="29"/>
      <c r="AC38" s="29"/>
      <c r="AD38" s="29"/>
      <c r="AE38" s="29"/>
      <c r="AF38" s="29"/>
      <c r="AG38" s="29"/>
      <c r="AH38" s="29"/>
      <c r="AI38" s="29"/>
      <c r="AJ38" s="29"/>
      <c r="AK38" s="29"/>
      <c r="AL38" s="29"/>
      <c r="AN38" s="29"/>
      <c r="AO38" s="29"/>
      <c r="AP38" s="29"/>
      <c r="AQ38" s="29"/>
      <c r="AR38" s="29"/>
      <c r="AS38" s="29"/>
      <c r="AU38" s="29"/>
      <c r="AV38" s="29"/>
      <c r="AW38" s="29"/>
      <c r="AX38" s="29"/>
      <c r="AY38" s="29"/>
      <c r="AZ38" s="29"/>
      <c r="BA38" s="29"/>
      <c r="BB38" s="29"/>
      <c r="BC38" s="29"/>
      <c r="BD38" s="29"/>
      <c r="BF38" s="29"/>
      <c r="BG38" s="29"/>
      <c r="BH38" s="29"/>
      <c r="BI38" s="29"/>
      <c r="BJ38" s="29"/>
      <c r="BK38" s="29"/>
      <c r="BL38" s="29"/>
      <c r="BM38" s="29"/>
    </row>
    <row r="39" spans="1:65" ht="27.75" customHeight="1">
      <c r="B39" s="212"/>
      <c r="C39" s="29"/>
      <c r="E39" s="29"/>
      <c r="F39" s="29"/>
      <c r="G39" s="29"/>
      <c r="H39" s="29"/>
      <c r="I39" s="29"/>
      <c r="J39" s="29"/>
      <c r="K39" s="29"/>
      <c r="L39" s="29"/>
      <c r="M39" s="29"/>
      <c r="N39" s="29"/>
      <c r="O39" s="29"/>
      <c r="P39" s="29"/>
      <c r="Q39" s="29"/>
      <c r="T39" s="29"/>
      <c r="U39" s="29"/>
      <c r="V39" s="110"/>
      <c r="W39" s="29"/>
      <c r="X39" s="211"/>
      <c r="Y39" s="211"/>
      <c r="Z39" s="29"/>
      <c r="AA39" s="29"/>
      <c r="AB39" s="29"/>
      <c r="AC39" s="29"/>
      <c r="AD39" s="29"/>
      <c r="AE39" s="29"/>
      <c r="AF39" s="29"/>
      <c r="AG39" s="29"/>
      <c r="AH39" s="29"/>
      <c r="AI39" s="29"/>
      <c r="AJ39" s="29"/>
      <c r="AK39" s="29"/>
      <c r="AL39" s="29"/>
      <c r="AN39" s="29"/>
      <c r="AO39" s="29"/>
      <c r="AP39" s="29"/>
      <c r="AQ39" s="29"/>
      <c r="AR39" s="29"/>
      <c r="AS39" s="29"/>
      <c r="AU39" s="29"/>
      <c r="AV39" s="29"/>
      <c r="AW39" s="29"/>
      <c r="AX39" s="29"/>
      <c r="AY39" s="29"/>
      <c r="AZ39" s="29"/>
      <c r="BA39" s="29"/>
      <c r="BB39" s="29"/>
      <c r="BC39" s="29"/>
      <c r="BD39" s="29"/>
      <c r="BF39" s="29"/>
      <c r="BG39" s="29"/>
      <c r="BH39" s="29"/>
      <c r="BI39" s="29"/>
      <c r="BJ39" s="29"/>
      <c r="BK39" s="29"/>
      <c r="BL39" s="29"/>
      <c r="BM39" s="29"/>
    </row>
    <row r="40" spans="1:65" ht="27.75" customHeight="1">
      <c r="A40" s="1" t="s">
        <v>119</v>
      </c>
      <c r="B40" s="212"/>
      <c r="C40" s="29"/>
      <c r="E40" s="29"/>
      <c r="F40" s="29"/>
      <c r="G40" s="29"/>
      <c r="H40" s="29"/>
      <c r="I40" s="29"/>
      <c r="J40" s="29"/>
      <c r="K40" s="29"/>
      <c r="L40" s="29"/>
      <c r="M40" s="29"/>
      <c r="N40" s="29"/>
      <c r="O40" s="29"/>
      <c r="P40" s="29"/>
      <c r="Q40" s="29"/>
      <c r="T40" s="29"/>
      <c r="U40" s="29"/>
      <c r="V40" s="110"/>
      <c r="W40" s="29"/>
      <c r="X40" s="211"/>
      <c r="Y40" s="211"/>
      <c r="Z40" s="29"/>
      <c r="AA40" s="29"/>
      <c r="AB40" s="29"/>
      <c r="AC40" s="29"/>
      <c r="AD40" s="29"/>
      <c r="AE40" s="29"/>
      <c r="AF40" s="29"/>
      <c r="AG40" s="29"/>
      <c r="AH40" s="29"/>
      <c r="AI40" s="29"/>
      <c r="AJ40" s="29"/>
      <c r="AK40" s="29"/>
      <c r="AL40" s="29"/>
      <c r="AN40" s="29"/>
      <c r="AO40" s="29"/>
      <c r="AP40" s="29"/>
      <c r="AQ40" s="29"/>
      <c r="AR40" s="29"/>
      <c r="AS40" s="29"/>
      <c r="AU40" s="29"/>
      <c r="AV40" s="29"/>
      <c r="AW40" s="29"/>
      <c r="AX40" s="29"/>
      <c r="AY40" s="29"/>
      <c r="AZ40" s="29"/>
      <c r="BA40" s="29"/>
      <c r="BB40" s="29"/>
      <c r="BC40" s="29"/>
      <c r="BD40" s="29"/>
      <c r="BF40" s="29"/>
      <c r="BG40" s="29"/>
      <c r="BH40" s="29"/>
      <c r="BI40" s="29"/>
      <c r="BJ40" s="29"/>
      <c r="BK40" s="29"/>
      <c r="BL40" s="29"/>
      <c r="BM40" s="29"/>
    </row>
    <row r="41" spans="1:65" ht="27.75" customHeight="1">
      <c r="B41" s="212"/>
      <c r="C41" s="29"/>
      <c r="E41" s="29"/>
      <c r="F41" s="29"/>
      <c r="G41" s="29"/>
      <c r="H41" s="29"/>
      <c r="I41" s="29"/>
      <c r="J41" s="29"/>
      <c r="K41" s="29"/>
      <c r="L41" s="29"/>
      <c r="M41" s="29"/>
      <c r="N41" s="29"/>
      <c r="O41" s="29"/>
      <c r="P41" s="29"/>
      <c r="Q41" s="29"/>
      <c r="T41" s="29"/>
      <c r="U41" s="29"/>
      <c r="V41" s="110"/>
      <c r="W41" s="29"/>
      <c r="X41" s="211"/>
      <c r="Y41" s="211"/>
      <c r="Z41" s="29"/>
      <c r="AA41" s="29"/>
      <c r="AB41" s="29"/>
      <c r="AC41" s="29"/>
      <c r="AD41" s="29"/>
      <c r="AE41" s="29"/>
      <c r="AF41" s="29"/>
      <c r="AG41" s="29"/>
      <c r="AH41" s="29"/>
      <c r="AI41" s="29"/>
      <c r="AJ41" s="29"/>
      <c r="AK41" s="29"/>
      <c r="AL41" s="29"/>
      <c r="AN41" s="29"/>
      <c r="AO41" s="29"/>
      <c r="AP41" s="29"/>
      <c r="AQ41" s="29"/>
      <c r="AR41" s="29"/>
      <c r="AS41" s="29"/>
      <c r="AU41" s="29"/>
      <c r="AV41" s="29"/>
      <c r="AW41" s="29"/>
      <c r="AX41" s="29"/>
      <c r="AY41" s="29"/>
      <c r="AZ41" s="29"/>
      <c r="BA41" s="29"/>
      <c r="BB41" s="29"/>
      <c r="BC41" s="29"/>
      <c r="BD41" s="29"/>
      <c r="BF41" s="29"/>
      <c r="BG41" s="29"/>
      <c r="BH41" s="29"/>
      <c r="BI41" s="29"/>
      <c r="BJ41" s="29"/>
      <c r="BK41" s="29"/>
      <c r="BL41" s="29"/>
      <c r="BM41" s="29"/>
    </row>
    <row r="42" spans="1:65" ht="27.75" customHeight="1">
      <c r="B42" s="212"/>
      <c r="C42" s="29"/>
      <c r="E42" s="29"/>
      <c r="F42" s="29"/>
      <c r="G42" s="29"/>
      <c r="H42" s="29"/>
      <c r="I42" s="29"/>
      <c r="J42" s="29"/>
      <c r="K42" s="29"/>
      <c r="L42" s="29"/>
      <c r="M42" s="29"/>
      <c r="N42" s="29"/>
      <c r="O42" s="29"/>
      <c r="P42" s="29"/>
      <c r="Q42" s="29"/>
      <c r="T42" s="29"/>
      <c r="U42" s="29"/>
      <c r="V42" s="110"/>
      <c r="W42" s="29"/>
      <c r="X42" s="211"/>
      <c r="Y42" s="211"/>
      <c r="Z42" s="29"/>
      <c r="AA42" s="29"/>
      <c r="AB42" s="29"/>
      <c r="AC42" s="29"/>
      <c r="AD42" s="29"/>
      <c r="AE42" s="29"/>
      <c r="AF42" s="29"/>
      <c r="AG42" s="29"/>
      <c r="AH42" s="29"/>
      <c r="AI42" s="29"/>
      <c r="AJ42" s="29"/>
      <c r="AK42" s="29"/>
      <c r="AL42" s="29"/>
      <c r="AN42" s="29"/>
      <c r="AO42" s="29"/>
      <c r="AP42" s="29"/>
      <c r="AQ42" s="29"/>
      <c r="AR42" s="29"/>
      <c r="AS42" s="29"/>
      <c r="AU42" s="29"/>
      <c r="AV42" s="29"/>
      <c r="AW42" s="29"/>
      <c r="AX42" s="29"/>
      <c r="AY42" s="29"/>
      <c r="AZ42" s="29"/>
      <c r="BA42" s="29"/>
      <c r="BB42" s="29"/>
      <c r="BC42" s="29"/>
      <c r="BD42" s="29"/>
      <c r="BF42" s="29"/>
      <c r="BG42" s="29"/>
      <c r="BH42" s="29"/>
      <c r="BI42" s="29"/>
      <c r="BJ42" s="29"/>
      <c r="BK42" s="29"/>
      <c r="BL42" s="29"/>
      <c r="BM42" s="29"/>
    </row>
    <row r="43" spans="1:65" ht="27.75" customHeight="1">
      <c r="B43" s="212"/>
      <c r="C43" s="29"/>
      <c r="E43" s="29"/>
      <c r="F43" s="29"/>
      <c r="G43" s="29"/>
      <c r="H43" s="29"/>
      <c r="I43" s="29"/>
      <c r="J43" s="29"/>
      <c r="K43" s="29"/>
      <c r="L43" s="29"/>
      <c r="M43" s="29"/>
      <c r="N43" s="29"/>
      <c r="O43" s="29"/>
      <c r="P43" s="29"/>
      <c r="Q43" s="29"/>
      <c r="T43" s="29"/>
      <c r="U43" s="29"/>
      <c r="V43" s="110"/>
      <c r="W43" s="29"/>
      <c r="X43" s="211"/>
      <c r="Y43" s="211"/>
      <c r="Z43" s="29"/>
      <c r="AA43" s="29"/>
      <c r="AB43" s="29"/>
      <c r="AC43" s="29"/>
      <c r="AD43" s="29"/>
      <c r="AE43" s="29"/>
      <c r="AF43" s="29"/>
      <c r="AG43" s="29"/>
      <c r="AH43" s="29"/>
      <c r="AI43" s="29"/>
      <c r="AJ43" s="29"/>
      <c r="AK43" s="29"/>
      <c r="AL43" s="29"/>
      <c r="AN43" s="29"/>
      <c r="AO43" s="29"/>
      <c r="AP43" s="29"/>
      <c r="AQ43" s="29"/>
      <c r="AR43" s="29"/>
      <c r="AS43" s="29"/>
      <c r="AU43" s="29"/>
      <c r="AV43" s="29"/>
      <c r="AW43" s="29"/>
      <c r="AX43" s="29"/>
      <c r="AY43" s="29"/>
      <c r="AZ43" s="29"/>
      <c r="BA43" s="29"/>
      <c r="BB43" s="29"/>
      <c r="BC43" s="29"/>
      <c r="BD43" s="29"/>
      <c r="BF43" s="29"/>
      <c r="BG43" s="29"/>
      <c r="BH43" s="29"/>
      <c r="BI43" s="29"/>
      <c r="BJ43" s="29"/>
      <c r="BK43" s="29"/>
      <c r="BL43" s="29"/>
      <c r="BM43" s="29"/>
    </row>
    <row r="44" spans="1:65" ht="27.75" customHeight="1">
      <c r="B44" s="212"/>
      <c r="C44" s="29"/>
      <c r="E44" s="29"/>
      <c r="F44" s="29"/>
      <c r="G44" s="29"/>
      <c r="H44" s="29"/>
      <c r="I44" s="29"/>
      <c r="J44" s="29"/>
      <c r="K44" s="29"/>
      <c r="L44" s="29"/>
      <c r="M44" s="29"/>
      <c r="N44" s="29"/>
      <c r="O44" s="29"/>
      <c r="P44" s="29"/>
      <c r="Q44" s="29"/>
      <c r="T44" s="29"/>
      <c r="U44" s="29"/>
      <c r="V44" s="110"/>
      <c r="W44" s="29"/>
      <c r="X44" s="211"/>
      <c r="Y44" s="211"/>
      <c r="Z44" s="29"/>
      <c r="AA44" s="29"/>
      <c r="AB44" s="29"/>
      <c r="AC44" s="29"/>
      <c r="AD44" s="29"/>
      <c r="AE44" s="29"/>
      <c r="AF44" s="29"/>
      <c r="AG44" s="29"/>
      <c r="AH44" s="29"/>
      <c r="AI44" s="29"/>
      <c r="AJ44" s="29"/>
      <c r="AK44" s="29"/>
      <c r="AL44" s="29"/>
      <c r="AN44" s="29"/>
      <c r="AO44" s="29"/>
      <c r="AP44" s="29"/>
      <c r="AQ44" s="29"/>
      <c r="AR44" s="29"/>
      <c r="AS44" s="29"/>
      <c r="AU44" s="29"/>
      <c r="AV44" s="29"/>
      <c r="AW44" s="29"/>
      <c r="AX44" s="29"/>
      <c r="AY44" s="29"/>
      <c r="AZ44" s="29"/>
      <c r="BA44" s="29"/>
      <c r="BB44" s="29"/>
      <c r="BC44" s="29"/>
      <c r="BD44" s="29"/>
      <c r="BF44" s="29"/>
      <c r="BG44" s="29"/>
      <c r="BH44" s="29"/>
      <c r="BI44" s="29"/>
      <c r="BJ44" s="29"/>
      <c r="BK44" s="29"/>
      <c r="BL44" s="29"/>
      <c r="BM44" s="29"/>
    </row>
    <row r="45" spans="1:65" ht="27.75" customHeight="1">
      <c r="B45" s="210"/>
      <c r="C45" s="29"/>
      <c r="D45" s="29"/>
      <c r="E45" s="29"/>
      <c r="F45" s="29"/>
      <c r="G45" s="29"/>
      <c r="H45" s="29"/>
      <c r="I45" s="29"/>
      <c r="J45" s="29"/>
      <c r="K45" s="29"/>
      <c r="L45" s="29"/>
      <c r="M45" s="29"/>
      <c r="N45" s="29"/>
      <c r="O45" s="29"/>
      <c r="P45" s="29"/>
      <c r="Q45" s="29"/>
      <c r="T45" s="29"/>
      <c r="U45" s="29"/>
      <c r="V45" s="110"/>
      <c r="W45" s="29"/>
      <c r="X45" s="211"/>
      <c r="Y45" s="211"/>
      <c r="Z45" s="29"/>
      <c r="AA45" s="29"/>
      <c r="AB45" s="29"/>
      <c r="AC45" s="29"/>
      <c r="AD45" s="29"/>
      <c r="AE45" s="29"/>
      <c r="AF45" s="29"/>
      <c r="AG45" s="29"/>
      <c r="AH45" s="29"/>
      <c r="AI45" s="29"/>
      <c r="AJ45" s="29"/>
      <c r="AK45" s="29"/>
      <c r="AL45" s="29"/>
      <c r="AN45" s="29"/>
      <c r="AO45" s="29"/>
      <c r="AP45" s="29"/>
      <c r="AQ45" s="29"/>
      <c r="AR45" s="29"/>
      <c r="AS45" s="29"/>
      <c r="AU45" s="29"/>
      <c r="AV45" s="29"/>
      <c r="AW45" s="29"/>
      <c r="AX45" s="29"/>
      <c r="AY45" s="29"/>
      <c r="AZ45" s="29"/>
      <c r="BA45" s="29"/>
      <c r="BB45" s="29"/>
      <c r="BC45" s="29"/>
      <c r="BD45" s="29"/>
      <c r="BG45" s="29"/>
      <c r="BH45" s="29">
        <f>BH49</f>
        <v>29148</v>
      </c>
      <c r="BI45" s="29"/>
      <c r="BJ45" s="29"/>
      <c r="BK45" s="29">
        <f>BK49</f>
        <v>29148</v>
      </c>
      <c r="BL45" s="29"/>
      <c r="BM45" s="29"/>
    </row>
    <row r="46" spans="1:65" ht="27" customHeight="1">
      <c r="A46" s="1" t="s">
        <v>120</v>
      </c>
      <c r="B46" s="211"/>
      <c r="C46" s="211"/>
      <c r="D46" s="211"/>
      <c r="E46" s="211"/>
      <c r="F46" s="211"/>
      <c r="G46" s="211"/>
      <c r="H46" s="211"/>
      <c r="I46" s="211"/>
      <c r="J46" s="211"/>
      <c r="K46" s="211"/>
      <c r="L46" s="211"/>
      <c r="M46" s="211"/>
      <c r="N46" s="211"/>
      <c r="O46" s="211"/>
      <c r="P46" s="211"/>
      <c r="Q46" s="211"/>
    </row>
    <row r="47" spans="1:65">
      <c r="B47" s="211"/>
      <c r="C47" s="211"/>
      <c r="D47" s="211"/>
      <c r="E47" s="211"/>
      <c r="F47" s="211"/>
      <c r="G47" s="211"/>
      <c r="H47" s="211"/>
      <c r="I47" s="211"/>
      <c r="J47" s="211"/>
      <c r="K47" s="211"/>
      <c r="L47" s="211"/>
      <c r="M47" s="211"/>
      <c r="N47" s="211"/>
      <c r="O47" s="211"/>
      <c r="P47" s="211"/>
      <c r="Q47" s="211"/>
      <c r="BH47" s="1">
        <v>60246</v>
      </c>
      <c r="BK47" s="1">
        <v>60246</v>
      </c>
    </row>
    <row r="48" spans="1:65">
      <c r="B48" s="211"/>
      <c r="C48" s="211"/>
      <c r="D48" s="221"/>
      <c r="E48" s="221"/>
      <c r="F48" s="211"/>
      <c r="G48" s="221"/>
      <c r="H48" s="221"/>
      <c r="I48" s="221"/>
      <c r="J48" s="221"/>
      <c r="K48" s="221"/>
      <c r="L48" s="221"/>
      <c r="M48" s="221"/>
      <c r="N48" s="211"/>
      <c r="O48" s="211"/>
      <c r="P48" s="211"/>
      <c r="Q48" s="211"/>
      <c r="BH48" s="1">
        <f>-(18444+7974+4680)</f>
        <v>-31098</v>
      </c>
      <c r="BK48" s="1">
        <f>-(18444+7974+4680)</f>
        <v>-31098</v>
      </c>
    </row>
    <row r="49" spans="1:63" ht="21.75" customHeight="1">
      <c r="B49" s="211"/>
      <c r="C49" s="211"/>
      <c r="D49" s="211"/>
      <c r="E49" s="211"/>
      <c r="F49" s="211"/>
      <c r="G49" s="211"/>
      <c r="H49" s="211"/>
      <c r="I49" s="245"/>
      <c r="J49" s="211"/>
      <c r="K49" s="245"/>
      <c r="L49" s="211"/>
      <c r="M49" s="246"/>
      <c r="N49" s="211"/>
      <c r="O49" s="211"/>
      <c r="P49" s="211"/>
      <c r="Q49" s="211"/>
      <c r="BH49" s="1">
        <f>SUM(BH47:BH48)</f>
        <v>29148</v>
      </c>
      <c r="BK49" s="1">
        <f>SUM(BK47:BK48)</f>
        <v>29148</v>
      </c>
    </row>
    <row r="50" spans="1:63" ht="21.75" customHeight="1">
      <c r="B50" s="211"/>
      <c r="C50" s="211"/>
      <c r="D50" s="211"/>
      <c r="E50" s="211"/>
      <c r="F50" s="211"/>
      <c r="G50" s="211"/>
      <c r="H50" s="211"/>
      <c r="I50" s="245"/>
      <c r="J50" s="211"/>
      <c r="K50" s="245"/>
      <c r="L50" s="211"/>
      <c r="M50" s="246"/>
      <c r="N50" s="211"/>
      <c r="O50" s="211"/>
      <c r="P50" s="211"/>
      <c r="Q50" s="211"/>
    </row>
    <row r="51" spans="1:63" ht="21.75" customHeight="1">
      <c r="A51" s="1" t="s">
        <v>119</v>
      </c>
      <c r="B51" s="211"/>
      <c r="C51" s="211"/>
      <c r="D51" s="211"/>
      <c r="E51" s="211"/>
      <c r="F51" s="211"/>
      <c r="G51" s="211"/>
      <c r="H51" s="211"/>
      <c r="I51" s="245"/>
      <c r="J51" s="211"/>
      <c r="K51" s="245"/>
      <c r="L51" s="211"/>
      <c r="M51" s="211"/>
      <c r="N51" s="211"/>
      <c r="O51" s="211"/>
      <c r="P51" s="211"/>
      <c r="Q51" s="211"/>
    </row>
    <row r="52" spans="1:63" ht="21.75" customHeight="1">
      <c r="B52" s="211"/>
      <c r="C52" s="211"/>
      <c r="D52" s="211"/>
      <c r="E52" s="211"/>
      <c r="F52" s="221"/>
      <c r="G52" s="211"/>
      <c r="H52" s="211"/>
      <c r="I52" s="245"/>
      <c r="J52" s="211"/>
      <c r="K52" s="245"/>
      <c r="L52" s="211"/>
      <c r="M52" s="211"/>
      <c r="N52" s="211"/>
      <c r="O52" s="211"/>
      <c r="P52" s="211"/>
      <c r="Q52" s="211"/>
    </row>
    <row r="53" spans="1:63" ht="21.75" customHeight="1">
      <c r="B53" s="211"/>
      <c r="C53" s="211"/>
      <c r="D53" s="211"/>
      <c r="E53" s="211"/>
      <c r="F53" s="245"/>
      <c r="G53" s="211"/>
      <c r="H53" s="211"/>
      <c r="I53" s="245"/>
      <c r="J53" s="211"/>
      <c r="K53" s="245"/>
      <c r="L53" s="211"/>
      <c r="M53" s="211"/>
      <c r="N53" s="211"/>
      <c r="O53" s="211"/>
      <c r="P53" s="211"/>
      <c r="Q53" s="211"/>
    </row>
    <row r="54" spans="1:63" ht="21.75" customHeight="1">
      <c r="B54" s="211"/>
      <c r="C54" s="211"/>
      <c r="D54" s="211"/>
      <c r="E54" s="211"/>
      <c r="F54" s="245"/>
      <c r="G54" s="211"/>
      <c r="H54" s="211"/>
      <c r="I54" s="245"/>
      <c r="J54" s="211"/>
      <c r="K54" s="247"/>
      <c r="L54" s="211"/>
      <c r="M54" s="211"/>
      <c r="N54" s="211"/>
      <c r="O54" s="211"/>
      <c r="P54" s="211"/>
      <c r="Q54" s="211"/>
    </row>
    <row r="55" spans="1:63">
      <c r="B55" s="211"/>
      <c r="C55" s="211"/>
      <c r="D55" s="211"/>
      <c r="E55" s="211"/>
      <c r="F55" s="245"/>
      <c r="G55" s="211"/>
      <c r="H55" s="211"/>
      <c r="I55" s="211"/>
      <c r="J55" s="211"/>
      <c r="K55" s="211"/>
      <c r="L55" s="211"/>
      <c r="M55" s="211"/>
      <c r="N55" s="211"/>
      <c r="O55" s="211"/>
      <c r="P55" s="211"/>
      <c r="Q55" s="211"/>
    </row>
    <row r="56" spans="1:63">
      <c r="B56" s="211"/>
      <c r="C56" s="211"/>
      <c r="D56" s="211"/>
      <c r="E56" s="211"/>
      <c r="F56" s="245"/>
      <c r="G56" s="211"/>
      <c r="H56" s="211"/>
      <c r="I56" s="211"/>
      <c r="J56" s="211"/>
      <c r="K56" s="211"/>
      <c r="L56" s="211"/>
      <c r="M56" s="211"/>
      <c r="N56" s="211"/>
      <c r="O56" s="211"/>
      <c r="P56" s="211"/>
      <c r="Q56" s="211"/>
    </row>
    <row r="57" spans="1:63">
      <c r="B57" s="211"/>
      <c r="C57" s="211"/>
      <c r="D57" s="211"/>
      <c r="E57" s="211"/>
      <c r="F57" s="245"/>
      <c r="G57" s="211"/>
      <c r="H57" s="211"/>
      <c r="I57" s="211"/>
      <c r="J57" s="211"/>
      <c r="K57" s="211"/>
      <c r="L57" s="211"/>
      <c r="M57" s="211"/>
      <c r="N57" s="211"/>
      <c r="O57" s="211"/>
      <c r="P57" s="211"/>
      <c r="Q57" s="211"/>
    </row>
    <row r="58" spans="1:63">
      <c r="B58" s="211"/>
      <c r="C58" s="211"/>
      <c r="D58" s="211"/>
      <c r="E58" s="211"/>
      <c r="F58" s="211"/>
      <c r="G58" s="211"/>
      <c r="H58" s="211"/>
      <c r="I58" s="211"/>
      <c r="J58" s="211"/>
      <c r="K58" s="211"/>
      <c r="L58" s="211"/>
      <c r="M58" s="211"/>
      <c r="N58" s="211"/>
      <c r="O58" s="211"/>
      <c r="P58" s="211"/>
      <c r="Q58" s="211"/>
    </row>
    <row r="59" spans="1:63">
      <c r="B59" s="211"/>
      <c r="C59" s="211"/>
      <c r="D59" s="211"/>
      <c r="E59" s="211"/>
      <c r="F59" s="211"/>
      <c r="G59" s="211"/>
      <c r="H59" s="211"/>
      <c r="I59" s="211"/>
      <c r="J59" s="211"/>
      <c r="K59" s="211"/>
      <c r="L59" s="211"/>
      <c r="M59" s="211"/>
      <c r="N59" s="211"/>
      <c r="O59" s="211"/>
      <c r="P59" s="211"/>
      <c r="Q59" s="211"/>
      <c r="R59" s="29"/>
      <c r="S59" s="29"/>
      <c r="T59" s="29"/>
      <c r="U59" s="29"/>
      <c r="V59" s="29"/>
      <c r="W59" s="29"/>
      <c r="X59" s="29"/>
      <c r="Y59" s="29"/>
      <c r="Z59" s="29"/>
    </row>
    <row r="60" spans="1:63">
      <c r="B60" s="211"/>
      <c r="C60" s="211"/>
      <c r="D60" s="211"/>
      <c r="E60" s="211"/>
      <c r="F60" s="211"/>
      <c r="G60" s="211"/>
      <c r="H60" s="211"/>
      <c r="I60" s="211"/>
      <c r="J60" s="211"/>
      <c r="K60" s="211"/>
      <c r="L60" s="211"/>
      <c r="M60" s="211"/>
      <c r="N60" s="211"/>
      <c r="O60" s="211"/>
      <c r="P60" s="211"/>
      <c r="Q60" s="211"/>
      <c r="R60" s="29"/>
      <c r="S60" s="29"/>
      <c r="T60" s="29"/>
      <c r="U60" s="29"/>
      <c r="V60" s="29"/>
      <c r="W60" s="29"/>
      <c r="X60" s="29"/>
      <c r="Y60" s="29"/>
      <c r="Z60" s="29"/>
    </row>
    <row r="61" spans="1:63">
      <c r="I61" s="29"/>
      <c r="J61" s="29"/>
      <c r="K61" s="29"/>
      <c r="L61" s="29"/>
      <c r="M61" s="29"/>
      <c r="N61" s="29"/>
      <c r="O61" s="29"/>
      <c r="P61" s="29"/>
      <c r="Q61" s="29"/>
      <c r="R61" s="29"/>
      <c r="S61" s="29"/>
      <c r="T61" s="29"/>
      <c r="U61" s="29"/>
      <c r="V61" s="29"/>
      <c r="W61" s="29"/>
      <c r="X61" s="29"/>
      <c r="Y61" s="29"/>
      <c r="Z61" s="29"/>
    </row>
    <row r="62" spans="1:63">
      <c r="I62" s="29"/>
      <c r="J62" s="29"/>
      <c r="K62" s="29"/>
      <c r="L62" s="29"/>
      <c r="M62" s="29"/>
      <c r="N62" s="29"/>
      <c r="O62" s="29"/>
      <c r="P62" s="29"/>
      <c r="Q62" s="29"/>
      <c r="R62" s="29"/>
      <c r="S62" s="29"/>
      <c r="T62" s="29"/>
      <c r="U62" s="29"/>
      <c r="V62" s="29"/>
      <c r="W62" s="29"/>
      <c r="X62" s="29"/>
      <c r="Y62" s="29"/>
      <c r="Z62" s="29"/>
    </row>
    <row r="63" spans="1:63">
      <c r="I63" s="29"/>
      <c r="J63" s="29"/>
      <c r="K63" s="29"/>
      <c r="L63" s="29"/>
      <c r="M63" s="29"/>
      <c r="N63" s="29"/>
      <c r="O63" s="29"/>
      <c r="P63" s="29"/>
      <c r="Q63" s="29"/>
      <c r="R63" s="29"/>
      <c r="S63" s="29"/>
      <c r="T63" s="29"/>
      <c r="U63" s="29"/>
      <c r="V63" s="29"/>
      <c r="W63" s="29"/>
      <c r="X63" s="29"/>
      <c r="Y63" s="29"/>
      <c r="Z63" s="29"/>
    </row>
    <row r="64" spans="1:63">
      <c r="I64" s="29"/>
      <c r="J64" s="29"/>
      <c r="K64" s="29"/>
      <c r="L64" s="29"/>
      <c r="M64" s="29"/>
      <c r="N64" s="29"/>
      <c r="O64" s="29"/>
      <c r="P64" s="29"/>
      <c r="Q64" s="29"/>
      <c r="R64" s="29"/>
      <c r="S64" s="29"/>
      <c r="T64" s="29"/>
      <c r="U64" s="29"/>
      <c r="V64" s="29"/>
      <c r="W64" s="29"/>
      <c r="X64" s="29"/>
      <c r="Y64" s="29"/>
      <c r="Z64" s="29"/>
    </row>
    <row r="65" spans="9:26">
      <c r="I65" s="29"/>
      <c r="J65" s="29"/>
      <c r="K65" s="29"/>
      <c r="L65" s="29"/>
      <c r="M65" s="29"/>
      <c r="N65" s="29"/>
      <c r="O65" s="29"/>
      <c r="P65" s="29"/>
      <c r="Q65" s="29"/>
      <c r="R65" s="29"/>
      <c r="S65" s="29"/>
      <c r="T65" s="29"/>
      <c r="U65" s="29"/>
      <c r="V65" s="29"/>
      <c r="W65" s="29"/>
      <c r="X65" s="29"/>
      <c r="Y65" s="29"/>
      <c r="Z65" s="29"/>
    </row>
    <row r="66" spans="9:26">
      <c r="I66" s="29"/>
      <c r="J66" s="29"/>
      <c r="K66" s="29"/>
      <c r="L66" s="29"/>
      <c r="M66" s="29"/>
      <c r="N66" s="29"/>
      <c r="O66" s="29"/>
      <c r="P66" s="29"/>
      <c r="Q66" s="29"/>
      <c r="R66" s="29"/>
      <c r="S66" s="29"/>
      <c r="T66" s="29"/>
      <c r="U66" s="29"/>
      <c r="V66" s="29"/>
      <c r="W66" s="29"/>
      <c r="X66" s="29"/>
      <c r="Y66" s="29"/>
      <c r="Z66" s="29"/>
    </row>
    <row r="67" spans="9:26">
      <c r="I67" s="29"/>
      <c r="J67" s="29"/>
      <c r="K67" s="29"/>
      <c r="L67" s="29"/>
      <c r="M67" s="29"/>
      <c r="N67" s="29"/>
      <c r="O67" s="29"/>
      <c r="P67" s="29"/>
      <c r="Q67" s="29"/>
      <c r="R67" s="29"/>
      <c r="S67" s="29"/>
      <c r="T67" s="29"/>
      <c r="U67" s="29"/>
      <c r="V67" s="29"/>
      <c r="W67" s="29"/>
      <c r="X67" s="29"/>
      <c r="Y67" s="29"/>
      <c r="Z67" s="29"/>
    </row>
    <row r="68" spans="9:26">
      <c r="I68" s="29"/>
      <c r="J68" s="29"/>
      <c r="K68" s="29"/>
      <c r="L68" s="29"/>
      <c r="M68" s="29"/>
      <c r="N68" s="29"/>
      <c r="O68" s="29"/>
      <c r="P68" s="29"/>
      <c r="Q68" s="29"/>
      <c r="R68" s="29"/>
      <c r="S68" s="29"/>
      <c r="T68" s="29"/>
      <c r="U68" s="29"/>
      <c r="V68" s="29"/>
      <c r="W68" s="29"/>
      <c r="X68" s="29"/>
      <c r="Y68" s="29"/>
      <c r="Z68" s="29"/>
    </row>
    <row r="69" spans="9:26">
      <c r="I69" s="29"/>
      <c r="J69" s="29"/>
      <c r="K69" s="29"/>
      <c r="L69" s="29"/>
      <c r="M69" s="29"/>
      <c r="N69" s="29"/>
      <c r="O69" s="29"/>
      <c r="P69" s="29"/>
      <c r="Q69" s="29"/>
      <c r="R69" s="29"/>
      <c r="S69" s="29"/>
      <c r="T69" s="29"/>
      <c r="U69" s="29"/>
      <c r="V69" s="29"/>
      <c r="W69" s="29"/>
      <c r="X69" s="29"/>
      <c r="Y69" s="29"/>
      <c r="Z69" s="29"/>
    </row>
    <row r="70" spans="9:26">
      <c r="I70" s="29"/>
      <c r="J70" s="29"/>
      <c r="K70" s="29"/>
      <c r="L70" s="29"/>
      <c r="M70" s="29"/>
      <c r="N70" s="29"/>
      <c r="O70" s="29"/>
      <c r="P70" s="29"/>
      <c r="Q70" s="29"/>
      <c r="R70" s="29"/>
      <c r="S70" s="29"/>
      <c r="T70" s="29"/>
      <c r="U70" s="29"/>
      <c r="V70" s="29"/>
      <c r="W70" s="29"/>
      <c r="X70" s="29"/>
      <c r="Y70" s="29"/>
      <c r="Z70" s="29"/>
    </row>
  </sheetData>
  <mergeCells count="10">
    <mergeCell ref="B26:C26"/>
    <mergeCell ref="B27:C27"/>
    <mergeCell ref="B22:B25"/>
    <mergeCell ref="D4:F4"/>
    <mergeCell ref="B2:AL2"/>
    <mergeCell ref="B7:B8"/>
    <mergeCell ref="B12:B16"/>
    <mergeCell ref="B17:B21"/>
    <mergeCell ref="B9:B11"/>
    <mergeCell ref="Z4:AD4"/>
  </mergeCells>
  <phoneticPr fontId="9"/>
  <printOptions horizontalCentered="1"/>
  <pageMargins left="0.39370078740157483" right="0.39370078740157483" top="0.78740157480314965" bottom="0.19685039370078741" header="0.11811023622047245" footer="0.11811023622047245"/>
  <pageSetup paperSize="8" scale="39" orientation="landscape"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BM70"/>
  <sheetViews>
    <sheetView topLeftCell="B1" zoomScale="75" zoomScaleNormal="75" workbookViewId="0">
      <pane xSplit="2" ySplit="6" topLeftCell="AC7" activePane="bottomRight" state="frozen"/>
      <selection activeCell="C11" sqref="C11"/>
      <selection pane="topRight" activeCell="C11" sqref="C11"/>
      <selection pane="bottomLeft" activeCell="C11" sqref="C11"/>
      <selection pane="bottomRight" activeCell="C11" sqref="C11"/>
    </sheetView>
  </sheetViews>
  <sheetFormatPr defaultColWidth="10.1796875" defaultRowHeight="14" outlineLevelCol="1"/>
  <cols>
    <col min="1" max="1" width="10.1796875" style="1" customWidth="1"/>
    <col min="2" max="2" width="5.81640625" style="1" customWidth="1"/>
    <col min="3" max="3" width="23" style="1" customWidth="1"/>
    <col min="4" max="4" width="15.54296875" style="1" customWidth="1"/>
    <col min="5" max="5" width="16.1796875" style="1" customWidth="1"/>
    <col min="6" max="6" width="14" style="1" customWidth="1"/>
    <col min="7" max="7" width="14.1796875" style="1" customWidth="1"/>
    <col min="8" max="8" width="14.1796875" style="1" hidden="1" customWidth="1"/>
    <col min="9" max="9" width="14.453125" style="1" customWidth="1"/>
    <col min="10" max="10" width="14.453125" style="1" hidden="1" customWidth="1"/>
    <col min="11" max="11" width="15.81640625" style="1" customWidth="1"/>
    <col min="12" max="12" width="14.453125" style="1" customWidth="1"/>
    <col min="13" max="13" width="21.1796875" style="1" customWidth="1"/>
    <col min="14" max="14" width="14.453125" style="1" hidden="1" customWidth="1"/>
    <col min="15" max="15" width="14.453125" style="1" customWidth="1"/>
    <col min="16" max="16" width="14.453125" style="1" hidden="1" customWidth="1"/>
    <col min="17" max="17" width="14.453125" style="1" customWidth="1"/>
    <col min="18" max="19" width="15" style="1" customWidth="1"/>
    <col min="20" max="21" width="14.453125" style="1" customWidth="1"/>
    <col min="22" max="22" width="9.1796875" style="1" customWidth="1"/>
    <col min="23" max="24" width="14.453125" style="1" customWidth="1"/>
    <col min="25" max="25" width="26.1796875" style="1" customWidth="1"/>
    <col min="26" max="30" width="14.453125" style="1" customWidth="1"/>
    <col min="31" max="36" width="16" style="1" customWidth="1"/>
    <col min="37" max="37" width="14.453125" style="1" customWidth="1"/>
    <col min="38" max="38" width="15.453125" style="1" customWidth="1"/>
    <col min="39" max="39" width="29.1796875" style="1" customWidth="1"/>
    <col min="40" max="41" width="17.81640625" style="1" customWidth="1"/>
    <col min="42" max="42" width="17.1796875" style="1" customWidth="1"/>
    <col min="43" max="43" width="17" style="1" customWidth="1" outlineLevel="1"/>
    <col min="44" max="45" width="17" style="1" customWidth="1"/>
    <col min="46" max="46" width="10.1796875" style="1" customWidth="1"/>
    <col min="47" max="47" width="16.1796875" style="1" customWidth="1"/>
    <col min="48" max="48" width="18.1796875" style="1" customWidth="1"/>
    <col min="49" max="50" width="19.1796875" style="1" customWidth="1"/>
    <col min="51" max="52" width="16.1796875" style="1" customWidth="1" outlineLevel="1"/>
    <col min="53" max="56" width="18.1796875" style="1" customWidth="1" outlineLevel="1"/>
    <col min="57" max="57" width="15.1796875" style="2" customWidth="1"/>
    <col min="58" max="58" width="19.1796875" style="1" customWidth="1"/>
    <col min="59" max="61" width="19.1796875" style="1" customWidth="1" outlineLevel="1"/>
    <col min="62" max="62" width="43.1796875" style="1" customWidth="1"/>
    <col min="63" max="63" width="19.1796875" style="1" hidden="1" customWidth="1"/>
    <col min="64" max="65" width="19.1796875" style="1" customWidth="1"/>
    <col min="66" max="16384" width="10.1796875" style="1"/>
  </cols>
  <sheetData>
    <row r="2" spans="2:65">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5"/>
      <c r="BK2" s="3"/>
    </row>
    <row r="3" spans="2:65" ht="30.5" thickBot="1">
      <c r="B3" s="254" t="s">
        <v>113</v>
      </c>
      <c r="AA3" s="3"/>
      <c r="AB3" s="3"/>
      <c r="AC3" s="3"/>
      <c r="AK3" s="4"/>
      <c r="AL3" s="4"/>
      <c r="AN3" s="1" t="s">
        <v>3</v>
      </c>
    </row>
    <row r="4" spans="2:65" s="222" customFormat="1" ht="24" customHeight="1" thickBot="1">
      <c r="D4" s="1326" t="s">
        <v>4</v>
      </c>
      <c r="E4" s="1327"/>
      <c r="F4" s="1327"/>
      <c r="G4" s="224"/>
      <c r="H4" s="224"/>
      <c r="I4" s="223" t="s">
        <v>0</v>
      </c>
      <c r="J4" s="224"/>
      <c r="K4" s="224"/>
      <c r="L4" s="224"/>
      <c r="M4" s="224"/>
      <c r="N4" s="224"/>
      <c r="O4" s="224"/>
      <c r="P4" s="224"/>
      <c r="Q4" s="224"/>
      <c r="R4" s="224"/>
      <c r="S4" s="224"/>
      <c r="T4" s="225"/>
      <c r="U4" s="231" t="s">
        <v>98</v>
      </c>
      <c r="V4" s="226"/>
      <c r="W4" s="227"/>
      <c r="X4" s="228" t="s">
        <v>99</v>
      </c>
      <c r="Y4" s="229" t="s">
        <v>114</v>
      </c>
      <c r="Z4" s="1336" t="s">
        <v>100</v>
      </c>
      <c r="AA4" s="1337"/>
      <c r="AB4" s="1337"/>
      <c r="AC4" s="1337"/>
      <c r="AD4" s="1338"/>
      <c r="AE4" s="224" t="s">
        <v>101</v>
      </c>
      <c r="AF4" s="224"/>
      <c r="AG4" s="224"/>
      <c r="AH4" s="224"/>
      <c r="AI4" s="224"/>
      <c r="AJ4" s="224"/>
      <c r="AK4" s="232" t="s">
        <v>102</v>
      </c>
      <c r="AL4" s="225"/>
      <c r="AY4" s="222" t="s">
        <v>5</v>
      </c>
      <c r="BE4" s="230"/>
    </row>
    <row r="5" spans="2:65" s="2" customFormat="1" ht="57.75" customHeight="1" thickBot="1">
      <c r="B5" s="7"/>
      <c r="C5" s="6"/>
      <c r="D5" s="8" t="s">
        <v>153</v>
      </c>
      <c r="E5" s="9" t="s">
        <v>7</v>
      </c>
      <c r="F5" s="10" t="s">
        <v>154</v>
      </c>
      <c r="G5" s="11" t="s">
        <v>1</v>
      </c>
      <c r="H5" s="235"/>
      <c r="I5" s="12" t="s">
        <v>155</v>
      </c>
      <c r="J5" s="9" t="s">
        <v>10</v>
      </c>
      <c r="K5" s="13" t="s">
        <v>156</v>
      </c>
      <c r="L5" s="13" t="s">
        <v>157</v>
      </c>
      <c r="M5" s="13" t="s">
        <v>158</v>
      </c>
      <c r="N5" s="14" t="s">
        <v>1</v>
      </c>
      <c r="O5" s="14" t="s">
        <v>14</v>
      </c>
      <c r="P5" s="8" t="s">
        <v>15</v>
      </c>
      <c r="Q5" s="15" t="s">
        <v>16</v>
      </c>
      <c r="R5" s="16" t="s">
        <v>160</v>
      </c>
      <c r="S5" s="17" t="s">
        <v>161</v>
      </c>
      <c r="T5" s="11" t="s">
        <v>1</v>
      </c>
      <c r="U5" s="11" t="s">
        <v>19</v>
      </c>
      <c r="V5" s="18" t="s">
        <v>20</v>
      </c>
      <c r="W5" s="11" t="s">
        <v>21</v>
      </c>
      <c r="X5" s="19" t="s">
        <v>22</v>
      </c>
      <c r="Y5" s="20" t="s">
        <v>23</v>
      </c>
      <c r="Z5" s="12" t="s">
        <v>24</v>
      </c>
      <c r="AA5" s="21" t="s">
        <v>25</v>
      </c>
      <c r="AB5" s="21" t="s">
        <v>26</v>
      </c>
      <c r="AC5" s="8" t="s">
        <v>27</v>
      </c>
      <c r="AD5" s="22" t="s">
        <v>28</v>
      </c>
      <c r="AE5" s="23" t="s">
        <v>29</v>
      </c>
      <c r="AF5" s="14" t="s">
        <v>30</v>
      </c>
      <c r="AG5" s="24" t="s">
        <v>31</v>
      </c>
      <c r="AH5" s="25" t="s">
        <v>95</v>
      </c>
      <c r="AI5" s="25" t="s">
        <v>96</v>
      </c>
      <c r="AJ5" s="26" t="s">
        <v>32</v>
      </c>
      <c r="AK5" s="27" t="s">
        <v>103</v>
      </c>
      <c r="AL5" s="27" t="s">
        <v>104</v>
      </c>
      <c r="AN5" s="8" t="s">
        <v>152</v>
      </c>
      <c r="AO5" s="8" t="s">
        <v>81</v>
      </c>
      <c r="AP5" s="9" t="s">
        <v>82</v>
      </c>
      <c r="AQ5" s="9" t="s">
        <v>83</v>
      </c>
      <c r="AR5" s="28" t="s">
        <v>33</v>
      </c>
      <c r="AS5" s="28" t="s">
        <v>34</v>
      </c>
      <c r="AU5" s="8" t="s">
        <v>159</v>
      </c>
      <c r="AV5" s="28"/>
      <c r="AW5" s="28" t="s">
        <v>33</v>
      </c>
      <c r="AX5" s="29"/>
      <c r="AY5" s="8" t="s">
        <v>37</v>
      </c>
      <c r="AZ5" s="9" t="s">
        <v>38</v>
      </c>
      <c r="BA5" s="9" t="s">
        <v>39</v>
      </c>
      <c r="BB5" s="5" t="s">
        <v>33</v>
      </c>
      <c r="BC5" s="30"/>
      <c r="BD5" s="30"/>
      <c r="BE5" s="8" t="s">
        <v>40</v>
      </c>
      <c r="BF5" s="8" t="s">
        <v>41</v>
      </c>
      <c r="BG5" s="8" t="s">
        <v>42</v>
      </c>
      <c r="BH5" s="31" t="s">
        <v>43</v>
      </c>
      <c r="BI5" s="31" t="s">
        <v>44</v>
      </c>
      <c r="BJ5" s="32"/>
      <c r="BK5" s="33" t="s">
        <v>45</v>
      </c>
      <c r="BL5" s="33" t="s">
        <v>46</v>
      </c>
      <c r="BM5" s="33" t="s">
        <v>47</v>
      </c>
    </row>
    <row r="6" spans="2:65" ht="15.75" customHeight="1" thickBot="1">
      <c r="B6" s="35"/>
      <c r="C6" s="36"/>
      <c r="D6" s="37"/>
      <c r="E6" s="38"/>
      <c r="F6" s="39"/>
      <c r="G6" s="40"/>
      <c r="H6" s="236"/>
      <c r="I6" s="41"/>
      <c r="J6" s="42"/>
      <c r="K6" s="42"/>
      <c r="L6" s="42"/>
      <c r="M6" s="42"/>
      <c r="N6" s="43"/>
      <c r="O6" s="43"/>
      <c r="P6" s="43"/>
      <c r="Q6" s="44"/>
      <c r="R6" s="45"/>
      <c r="S6" s="46"/>
      <c r="T6" s="47"/>
      <c r="U6" s="40"/>
      <c r="V6" s="48"/>
      <c r="W6" s="40"/>
      <c r="X6" s="49"/>
      <c r="Y6" s="50"/>
      <c r="Z6" s="41"/>
      <c r="AA6" s="51"/>
      <c r="AB6" s="51"/>
      <c r="AC6" s="43"/>
      <c r="AD6" s="52"/>
      <c r="AE6" s="53"/>
      <c r="AF6" s="54"/>
      <c r="AG6" s="55"/>
      <c r="AH6" s="56"/>
      <c r="AI6" s="56"/>
      <c r="AJ6" s="57"/>
      <c r="AK6" s="58"/>
      <c r="AL6" s="58"/>
      <c r="AN6" s="37"/>
      <c r="AO6" s="37"/>
      <c r="AP6" s="38"/>
      <c r="AQ6" s="38"/>
      <c r="AR6" s="38"/>
      <c r="AS6" s="38"/>
      <c r="AU6" s="37"/>
      <c r="AV6" s="38"/>
      <c r="AW6" s="38"/>
      <c r="AX6" s="39"/>
      <c r="AY6" s="59"/>
      <c r="AZ6" s="38"/>
      <c r="BA6" s="38"/>
      <c r="BB6" s="38"/>
      <c r="BC6" s="39"/>
      <c r="BD6" s="39"/>
      <c r="BE6" s="37"/>
      <c r="BF6" s="37"/>
      <c r="BG6" s="37"/>
      <c r="BH6" s="60"/>
      <c r="BI6" s="60"/>
      <c r="BJ6" s="60"/>
      <c r="BK6" s="37"/>
      <c r="BL6" s="37"/>
      <c r="BM6" s="37"/>
    </row>
    <row r="7" spans="2:65" ht="2.25" customHeight="1">
      <c r="B7" s="1334" t="s">
        <v>48</v>
      </c>
      <c r="C7" s="77"/>
      <c r="D7" s="77"/>
      <c r="E7" s="36"/>
      <c r="F7" s="78"/>
      <c r="G7" s="79"/>
      <c r="H7" s="237"/>
      <c r="I7" s="80"/>
      <c r="J7" s="81"/>
      <c r="K7" s="81"/>
      <c r="L7" s="81"/>
      <c r="M7" s="81"/>
      <c r="N7" s="77">
        <f>SUM(I7:M7)/1000</f>
        <v>0</v>
      </c>
      <c r="O7" s="77"/>
      <c r="P7" s="77"/>
      <c r="Q7" s="82"/>
      <c r="R7" s="83"/>
      <c r="S7" s="84"/>
      <c r="T7" s="79"/>
      <c r="U7" s="79"/>
      <c r="V7" s="85"/>
      <c r="W7" s="79"/>
      <c r="X7" s="86"/>
      <c r="Y7" s="87"/>
      <c r="Z7" s="80"/>
      <c r="AA7" s="88"/>
      <c r="AB7" s="88"/>
      <c r="AC7" s="77"/>
      <c r="AD7" s="89"/>
      <c r="AE7" s="80"/>
      <c r="AF7" s="77"/>
      <c r="AG7" s="89"/>
      <c r="AH7" s="79"/>
      <c r="AI7" s="79"/>
      <c r="AJ7" s="90"/>
      <c r="AK7" s="91"/>
      <c r="AL7" s="91"/>
      <c r="AN7" s="77"/>
      <c r="AO7" s="77"/>
      <c r="AP7" s="36"/>
      <c r="AQ7" s="36"/>
      <c r="AR7" s="36"/>
      <c r="AS7" s="36"/>
      <c r="AU7" s="77"/>
      <c r="AV7" s="36"/>
      <c r="AW7" s="36"/>
      <c r="AX7" s="29"/>
      <c r="AY7" s="77"/>
      <c r="AZ7" s="36"/>
      <c r="BA7" s="36"/>
      <c r="BB7" s="36"/>
      <c r="BC7" s="29"/>
      <c r="BD7" s="29"/>
      <c r="BE7" s="92"/>
      <c r="BF7" s="77"/>
      <c r="BG7" s="77"/>
      <c r="BH7" s="93"/>
      <c r="BI7" s="93"/>
      <c r="BJ7" s="93"/>
      <c r="BK7" s="77"/>
      <c r="BL7" s="77"/>
      <c r="BM7" s="77"/>
    </row>
    <row r="8" spans="2:65" ht="39" customHeight="1">
      <c r="B8" s="1335"/>
      <c r="C8" s="94" t="s">
        <v>49</v>
      </c>
      <c r="D8" s="94" t="e">
        <f>#REF!</f>
        <v>#REF!</v>
      </c>
      <c r="E8" s="95" t="e">
        <f>#REF!</f>
        <v>#REF!</v>
      </c>
      <c r="F8" s="96" t="e">
        <f>#REF!</f>
        <v>#REF!</v>
      </c>
      <c r="G8" s="97" t="e">
        <f>SUM(E8:F8)</f>
        <v>#REF!</v>
      </c>
      <c r="H8" s="238"/>
      <c r="I8" s="98" t="e">
        <f>#REF!</f>
        <v>#REF!</v>
      </c>
      <c r="J8" s="99" t="e">
        <f>#REF!</f>
        <v>#REF!</v>
      </c>
      <c r="K8" s="99" t="e">
        <f>#REF!</f>
        <v>#REF!</v>
      </c>
      <c r="L8" s="99" t="e">
        <f>#REF!</f>
        <v>#REF!</v>
      </c>
      <c r="M8" s="99" t="e">
        <f>#REF!</f>
        <v>#REF!</v>
      </c>
      <c r="N8" s="94" t="e">
        <f>#REF!</f>
        <v>#REF!</v>
      </c>
      <c r="O8" s="94" t="e">
        <f>#REF!</f>
        <v>#REF!</v>
      </c>
      <c r="P8" s="94" t="e">
        <f>#REF!</f>
        <v>#REF!</v>
      </c>
      <c r="Q8" s="100" t="e">
        <f>#REF!</f>
        <v>#REF!</v>
      </c>
      <c r="R8" s="101" t="e">
        <f>#REF!</f>
        <v>#REF!</v>
      </c>
      <c r="S8" s="102" t="e">
        <f>#REF!</f>
        <v>#REF!</v>
      </c>
      <c r="T8" s="97" t="e">
        <f>I8-J8+K8+L8+M8+Q8+R8+S8</f>
        <v>#REF!</v>
      </c>
      <c r="U8" s="97" t="e">
        <f>G8-T8</f>
        <v>#REF!</v>
      </c>
      <c r="V8" s="103" t="e">
        <f t="shared" ref="V8:V25" si="0">U8/G8</f>
        <v>#REF!</v>
      </c>
      <c r="W8" s="97" t="e">
        <f t="shared" ref="W8:W25" si="1">MAX((U8*0.4),0)</f>
        <v>#REF!</v>
      </c>
      <c r="X8" s="104" t="e">
        <f t="shared" ref="X8:X25" si="2">U8-W8</f>
        <v>#REF!</v>
      </c>
      <c r="Y8" s="105" t="e">
        <f t="shared" ref="Y8:Y25" si="3">SUM(X8,Q8)</f>
        <v>#REF!</v>
      </c>
      <c r="Z8" s="98" t="e">
        <f t="shared" ref="Z8:Z25" si="4">$Y8/5%</f>
        <v>#REF!</v>
      </c>
      <c r="AA8" s="106" t="e">
        <f t="shared" ref="AA8:AA25" si="5">$Y8/6.66%</f>
        <v>#REF!</v>
      </c>
      <c r="AB8" s="106" t="e">
        <f t="shared" ref="AB8:AB25" si="6">$Y8/10%</f>
        <v>#REF!</v>
      </c>
      <c r="AC8" s="94" t="e">
        <f t="shared" ref="AC8:AC25" si="7">$Y8/15%</f>
        <v>#REF!</v>
      </c>
      <c r="AD8" s="107" t="e">
        <f t="shared" ref="AD8:AD25" si="8">$Y8/20%</f>
        <v>#REF!</v>
      </c>
      <c r="AE8" s="98" t="e">
        <f>#REF!</f>
        <v>#REF!</v>
      </c>
      <c r="AF8" s="94" t="e">
        <f>#REF!</f>
        <v>#REF!</v>
      </c>
      <c r="AG8" s="107" t="e">
        <f>#REF!</f>
        <v>#REF!</v>
      </c>
      <c r="AH8" s="97" t="e">
        <f>#REF!</f>
        <v>#REF!</v>
      </c>
      <c r="AI8" s="97" t="e">
        <f>#REF!</f>
        <v>#REF!</v>
      </c>
      <c r="AJ8" s="108" t="e">
        <f t="shared" ref="AJ8:AJ25" si="9">SUM(AE8:AI8)</f>
        <v>#REF!</v>
      </c>
      <c r="AK8" s="109" t="e">
        <f t="shared" ref="AK8:AK25" si="10">IF((AA8-AJ8)&gt;0,"○","×")</f>
        <v>#REF!</v>
      </c>
      <c r="AL8" s="109" t="e">
        <f t="shared" ref="AL8:AL25" si="11">IF((AB8-AJ8)&gt;0,"○","×")</f>
        <v>#REF!</v>
      </c>
      <c r="AN8" s="94">
        <v>109666</v>
      </c>
      <c r="AO8" s="94">
        <v>111112</v>
      </c>
      <c r="AP8" s="95">
        <v>115169</v>
      </c>
      <c r="AQ8" s="95">
        <v>100771</v>
      </c>
      <c r="AR8" s="95">
        <f>SUM(AN8:AP8)</f>
        <v>335947</v>
      </c>
      <c r="AS8" s="95">
        <f>AR8/3</f>
        <v>111982.33333333333</v>
      </c>
      <c r="AU8" s="94">
        <v>1759</v>
      </c>
      <c r="AV8" s="95"/>
      <c r="AW8" s="95">
        <f t="shared" ref="AW8:AW25" si="12">SUM(AU8:AV8)</f>
        <v>1759</v>
      </c>
      <c r="AX8" s="29"/>
      <c r="AY8" s="94">
        <v>277234</v>
      </c>
      <c r="AZ8" s="95">
        <v>35408</v>
      </c>
      <c r="BA8" s="95"/>
      <c r="BB8" s="95">
        <v>328875</v>
      </c>
      <c r="BC8" s="110">
        <f>AY8/BB8</f>
        <v>0.84297681489927789</v>
      </c>
      <c r="BD8" s="111" t="e">
        <f>AJ8*BC8*0.04</f>
        <v>#REF!</v>
      </c>
      <c r="BE8" s="112" t="s">
        <v>50</v>
      </c>
      <c r="BF8" s="94">
        <v>163</v>
      </c>
      <c r="BG8" s="94"/>
      <c r="BH8" s="113" t="e">
        <f t="shared" ref="BH8:BH25" si="13">I8/$BF8</f>
        <v>#REF!</v>
      </c>
      <c r="BI8" s="113" t="e">
        <f t="shared" ref="BI8:BI18" si="14">I8/$BG8</f>
        <v>#REF!</v>
      </c>
      <c r="BJ8" s="114" t="s">
        <v>51</v>
      </c>
      <c r="BK8" s="94" t="e">
        <f>K8/$BF$8</f>
        <v>#REF!</v>
      </c>
      <c r="BL8" s="94" t="e">
        <f>U8/$BF$8</f>
        <v>#REF!</v>
      </c>
      <c r="BM8" s="94" t="e">
        <f>Y8/$BF$8</f>
        <v>#REF!</v>
      </c>
    </row>
    <row r="9" spans="2:65" ht="39" customHeight="1">
      <c r="B9" s="1331" t="s">
        <v>52</v>
      </c>
      <c r="C9" s="115" t="s">
        <v>53</v>
      </c>
      <c r="D9" s="115" t="e">
        <f>#REF!</f>
        <v>#REF!</v>
      </c>
      <c r="E9" s="116" t="e">
        <f>#REF!</f>
        <v>#REF!</v>
      </c>
      <c r="F9" s="117" t="e">
        <f>#REF!</f>
        <v>#REF!</v>
      </c>
      <c r="G9" s="118" t="e">
        <f>SUM(E9:F9)</f>
        <v>#REF!</v>
      </c>
      <c r="H9" s="239"/>
      <c r="I9" s="119" t="e">
        <f>#REF!</f>
        <v>#REF!</v>
      </c>
      <c r="J9" s="116" t="e">
        <f>#REF!</f>
        <v>#REF!</v>
      </c>
      <c r="K9" s="99" t="e">
        <f>#REF!</f>
        <v>#REF!</v>
      </c>
      <c r="L9" s="116" t="e">
        <f>#REF!</f>
        <v>#REF!</v>
      </c>
      <c r="M9" s="313" t="e">
        <f>#REF!</f>
        <v>#REF!</v>
      </c>
      <c r="N9" s="114" t="e">
        <f>#REF!</f>
        <v>#REF!</v>
      </c>
      <c r="O9" s="114" t="e">
        <f>#REF!</f>
        <v>#REF!</v>
      </c>
      <c r="P9" s="115" t="e">
        <f>#REF!</f>
        <v>#REF!</v>
      </c>
      <c r="Q9" s="120" t="e">
        <f>#REF!</f>
        <v>#REF!</v>
      </c>
      <c r="R9" s="121" t="e">
        <f>#REF!</f>
        <v>#REF!</v>
      </c>
      <c r="S9" s="122" t="e">
        <f>#REF!</f>
        <v>#REF!</v>
      </c>
      <c r="T9" s="97" t="e">
        <f>I9-J9+K9+L9+M9+Q9+R9+S9</f>
        <v>#REF!</v>
      </c>
      <c r="U9" s="118" t="e">
        <f>G9-T9</f>
        <v>#REF!</v>
      </c>
      <c r="V9" s="123" t="e">
        <f t="shared" si="0"/>
        <v>#REF!</v>
      </c>
      <c r="W9" s="118" t="e">
        <f t="shared" si="1"/>
        <v>#REF!</v>
      </c>
      <c r="X9" s="124" t="e">
        <f t="shared" si="2"/>
        <v>#REF!</v>
      </c>
      <c r="Y9" s="125" t="e">
        <f t="shared" si="3"/>
        <v>#REF!</v>
      </c>
      <c r="Z9" s="119" t="e">
        <f t="shared" si="4"/>
        <v>#REF!</v>
      </c>
      <c r="AA9" s="126" t="e">
        <f t="shared" si="5"/>
        <v>#REF!</v>
      </c>
      <c r="AB9" s="126" t="e">
        <f t="shared" si="6"/>
        <v>#REF!</v>
      </c>
      <c r="AC9" s="115" t="e">
        <f t="shared" si="7"/>
        <v>#REF!</v>
      </c>
      <c r="AD9" s="107" t="e">
        <f t="shared" si="8"/>
        <v>#REF!</v>
      </c>
      <c r="AE9" s="119" t="e">
        <f>#REF!</f>
        <v>#REF!</v>
      </c>
      <c r="AF9" s="115" t="e">
        <f>#REF!</f>
        <v>#REF!</v>
      </c>
      <c r="AG9" s="107" t="e">
        <f>#REF!</f>
        <v>#REF!</v>
      </c>
      <c r="AH9" s="118" t="e">
        <f>#REF!</f>
        <v>#REF!</v>
      </c>
      <c r="AI9" s="118" t="e">
        <f>#REF!</f>
        <v>#REF!</v>
      </c>
      <c r="AJ9" s="127" t="e">
        <f t="shared" si="9"/>
        <v>#REF!</v>
      </c>
      <c r="AK9" s="128" t="e">
        <f t="shared" si="10"/>
        <v>#REF!</v>
      </c>
      <c r="AL9" s="128" t="e">
        <f t="shared" si="11"/>
        <v>#REF!</v>
      </c>
      <c r="AN9" s="115">
        <v>32728</v>
      </c>
      <c r="AO9" s="115">
        <v>34046</v>
      </c>
      <c r="AP9" s="116">
        <v>34816</v>
      </c>
      <c r="AQ9" s="116">
        <v>35871</v>
      </c>
      <c r="AR9" s="116">
        <f>SUM(AN9:AP9)</f>
        <v>101590</v>
      </c>
      <c r="AS9" s="116">
        <f t="shared" ref="AS9:AS20" si="15">AR9/3</f>
        <v>33863.333333333336</v>
      </c>
      <c r="AU9" s="115">
        <v>6</v>
      </c>
      <c r="AV9" s="116"/>
      <c r="AW9" s="116">
        <f t="shared" si="12"/>
        <v>6</v>
      </c>
      <c r="AX9" s="29"/>
      <c r="AY9" s="115">
        <v>53762</v>
      </c>
      <c r="AZ9" s="116">
        <v>915</v>
      </c>
      <c r="BA9" s="116"/>
      <c r="BB9" s="116">
        <v>59310</v>
      </c>
      <c r="BC9" s="110">
        <f>AY9/BB9</f>
        <v>0.90645759568369588</v>
      </c>
      <c r="BD9" s="110"/>
      <c r="BE9" s="129" t="s">
        <v>50</v>
      </c>
      <c r="BF9" s="115">
        <v>100</v>
      </c>
      <c r="BG9" s="115"/>
      <c r="BH9" s="114" t="e">
        <f t="shared" si="13"/>
        <v>#REF!</v>
      </c>
      <c r="BI9" s="114" t="e">
        <f t="shared" si="14"/>
        <v>#REF!</v>
      </c>
      <c r="BJ9" s="114" t="s">
        <v>54</v>
      </c>
      <c r="BK9" s="115" t="e">
        <f>K9/$BF$8</f>
        <v>#REF!</v>
      </c>
      <c r="BL9" s="115" t="e">
        <f>U9/$BF$8</f>
        <v>#REF!</v>
      </c>
      <c r="BM9" s="115" t="e">
        <f>Y9/$BF$8</f>
        <v>#REF!</v>
      </c>
    </row>
    <row r="10" spans="2:65" ht="39" customHeight="1">
      <c r="B10" s="1331"/>
      <c r="C10" s="130" t="s">
        <v>55</v>
      </c>
      <c r="D10" s="130" t="e">
        <f>#REF!</f>
        <v>#REF!</v>
      </c>
      <c r="E10" s="131" t="e">
        <f>#REF!</f>
        <v>#REF!</v>
      </c>
      <c r="F10" s="29" t="e">
        <f>#REF!</f>
        <v>#REF!</v>
      </c>
      <c r="G10" s="132" t="e">
        <f>SUM(E10:F10)</f>
        <v>#REF!</v>
      </c>
      <c r="H10" s="240"/>
      <c r="I10" s="133" t="e">
        <f>#REF!</f>
        <v>#REF!</v>
      </c>
      <c r="J10" s="131" t="e">
        <f>#REF!</f>
        <v>#REF!</v>
      </c>
      <c r="K10" s="99" t="e">
        <f>#REF!</f>
        <v>#REF!</v>
      </c>
      <c r="L10" s="131" t="e">
        <f>#REF!</f>
        <v>#REF!</v>
      </c>
      <c r="M10" s="131" t="e">
        <f>#REF!</f>
        <v>#REF!</v>
      </c>
      <c r="N10" s="130" t="e">
        <f>#REF!</f>
        <v>#REF!</v>
      </c>
      <c r="O10" s="130" t="e">
        <f>#REF!</f>
        <v>#REF!</v>
      </c>
      <c r="P10" s="130" t="e">
        <f>#REF!</f>
        <v>#REF!</v>
      </c>
      <c r="Q10" s="134" t="e">
        <f>#REF!</f>
        <v>#REF!</v>
      </c>
      <c r="R10" s="135" t="e">
        <f>#REF!</f>
        <v>#REF!</v>
      </c>
      <c r="S10" s="136" t="e">
        <f>#REF!</f>
        <v>#REF!</v>
      </c>
      <c r="T10" s="97" t="e">
        <f>I10-J10+K10+L10+M10+Q10+R10+S10</f>
        <v>#REF!</v>
      </c>
      <c r="U10" s="132" t="e">
        <f>G10-T10</f>
        <v>#REF!</v>
      </c>
      <c r="V10" s="137" t="e">
        <f t="shared" si="0"/>
        <v>#REF!</v>
      </c>
      <c r="W10" s="132" t="e">
        <f t="shared" si="1"/>
        <v>#REF!</v>
      </c>
      <c r="X10" s="138" t="e">
        <f t="shared" si="2"/>
        <v>#REF!</v>
      </c>
      <c r="Y10" s="139" t="e">
        <f t="shared" si="3"/>
        <v>#REF!</v>
      </c>
      <c r="Z10" s="133" t="e">
        <f t="shared" si="4"/>
        <v>#REF!</v>
      </c>
      <c r="AA10" s="140" t="e">
        <f t="shared" si="5"/>
        <v>#REF!</v>
      </c>
      <c r="AB10" s="140" t="e">
        <f t="shared" si="6"/>
        <v>#REF!</v>
      </c>
      <c r="AC10" s="130" t="e">
        <f t="shared" si="7"/>
        <v>#REF!</v>
      </c>
      <c r="AD10" s="141" t="e">
        <f t="shared" si="8"/>
        <v>#REF!</v>
      </c>
      <c r="AE10" s="133" t="e">
        <f>#REF!</f>
        <v>#REF!</v>
      </c>
      <c r="AF10" s="130" t="e">
        <f>#REF!</f>
        <v>#REF!</v>
      </c>
      <c r="AG10" s="141" t="e">
        <f>#REF!</f>
        <v>#REF!</v>
      </c>
      <c r="AH10" s="132" t="e">
        <f>#REF!</f>
        <v>#REF!</v>
      </c>
      <c r="AI10" s="132" t="e">
        <f>#REF!</f>
        <v>#REF!</v>
      </c>
      <c r="AJ10" s="142" t="e">
        <f t="shared" si="9"/>
        <v>#REF!</v>
      </c>
      <c r="AK10" s="143" t="e">
        <f t="shared" si="10"/>
        <v>#REF!</v>
      </c>
      <c r="AL10" s="143" t="e">
        <f t="shared" si="11"/>
        <v>#REF!</v>
      </c>
      <c r="AN10" s="130">
        <v>45978</v>
      </c>
      <c r="AO10" s="130">
        <v>52161</v>
      </c>
      <c r="AP10" s="131">
        <v>59330</v>
      </c>
      <c r="AQ10" s="131">
        <v>55191</v>
      </c>
      <c r="AR10" s="131">
        <f>SUM(AN10:AP10)</f>
        <v>157469</v>
      </c>
      <c r="AS10" s="131">
        <f t="shared" si="15"/>
        <v>52489.666666666664</v>
      </c>
      <c r="AU10" s="130">
        <v>568</v>
      </c>
      <c r="AV10" s="131"/>
      <c r="AW10" s="131">
        <f t="shared" si="12"/>
        <v>568</v>
      </c>
      <c r="AX10" s="29"/>
      <c r="AY10" s="130">
        <v>141693</v>
      </c>
      <c r="AZ10" s="131">
        <v>3718</v>
      </c>
      <c r="BA10" s="131"/>
      <c r="BB10" s="131">
        <v>155549</v>
      </c>
      <c r="BC10" s="110">
        <f>AY10/BB10</f>
        <v>0.91092196028261196</v>
      </c>
      <c r="BD10" s="110"/>
      <c r="BE10" s="144" t="s">
        <v>56</v>
      </c>
      <c r="BF10" s="130">
        <v>154</v>
      </c>
      <c r="BG10" s="130"/>
      <c r="BH10" s="145" t="e">
        <f t="shared" si="13"/>
        <v>#REF!</v>
      </c>
      <c r="BI10" s="145" t="e">
        <f t="shared" si="14"/>
        <v>#REF!</v>
      </c>
      <c r="BJ10" s="145"/>
      <c r="BK10" s="130" t="e">
        <f>K10/$BF$8</f>
        <v>#REF!</v>
      </c>
      <c r="BL10" s="130" t="e">
        <f>U10/$BF$8</f>
        <v>#REF!</v>
      </c>
      <c r="BM10" s="130" t="e">
        <f>Y10/$BF$8</f>
        <v>#REF!</v>
      </c>
    </row>
    <row r="11" spans="2:65" ht="39" customHeight="1" thickBot="1">
      <c r="B11" s="1332"/>
      <c r="C11" s="146" t="s">
        <v>1</v>
      </c>
      <c r="D11" s="146" t="e">
        <f>SUM(D8:D10)</f>
        <v>#REF!</v>
      </c>
      <c r="E11" s="147" t="e">
        <f>SUM(E8:E10)</f>
        <v>#REF!</v>
      </c>
      <c r="F11" s="148" t="e">
        <f>SUM(F8:F10)</f>
        <v>#REF!</v>
      </c>
      <c r="G11" s="149" t="e">
        <f>SUM(G8:G10)</f>
        <v>#REF!</v>
      </c>
      <c r="H11" s="241" t="e">
        <f>(D11+F11)/1000</f>
        <v>#REF!</v>
      </c>
      <c r="I11" s="150" t="e">
        <f>SUM(I8:I10)</f>
        <v>#REF!</v>
      </c>
      <c r="J11" s="147" t="e">
        <f>SUM(J8:J10)</f>
        <v>#REF!</v>
      </c>
      <c r="K11" s="147" t="e">
        <f>SUM(K8:K10)</f>
        <v>#REF!</v>
      </c>
      <c r="L11" s="147" t="e">
        <f>SUM(L8:L10)</f>
        <v>#REF!</v>
      </c>
      <c r="M11" s="147" t="e">
        <f>SUM(M8:M10)</f>
        <v>#REF!</v>
      </c>
      <c r="N11" s="146" t="e">
        <f>SUM(I11:M11)/1000</f>
        <v>#REF!</v>
      </c>
      <c r="O11" s="146" t="e">
        <f t="shared" ref="O11:U11" si="16">SUM(O8:O10)</f>
        <v>#REF!</v>
      </c>
      <c r="P11" s="146" t="e">
        <f t="shared" si="16"/>
        <v>#REF!</v>
      </c>
      <c r="Q11" s="151" t="e">
        <f t="shared" si="16"/>
        <v>#REF!</v>
      </c>
      <c r="R11" s="152" t="e">
        <f t="shared" si="16"/>
        <v>#REF!</v>
      </c>
      <c r="S11" s="153" t="e">
        <f t="shared" si="16"/>
        <v>#REF!</v>
      </c>
      <c r="T11" s="149" t="e">
        <f t="shared" si="16"/>
        <v>#REF!</v>
      </c>
      <c r="U11" s="149" t="e">
        <f t="shared" si="16"/>
        <v>#REF!</v>
      </c>
      <c r="V11" s="154" t="e">
        <f t="shared" si="0"/>
        <v>#REF!</v>
      </c>
      <c r="W11" s="149" t="e">
        <f t="shared" si="1"/>
        <v>#REF!</v>
      </c>
      <c r="X11" s="155" t="e">
        <f t="shared" si="2"/>
        <v>#REF!</v>
      </c>
      <c r="Y11" s="156" t="e">
        <f t="shared" si="3"/>
        <v>#REF!</v>
      </c>
      <c r="Z11" s="150" t="e">
        <f t="shared" si="4"/>
        <v>#REF!</v>
      </c>
      <c r="AA11" s="157" t="e">
        <f t="shared" si="5"/>
        <v>#REF!</v>
      </c>
      <c r="AB11" s="157" t="e">
        <f t="shared" si="6"/>
        <v>#REF!</v>
      </c>
      <c r="AC11" s="146" t="e">
        <f t="shared" si="7"/>
        <v>#REF!</v>
      </c>
      <c r="AD11" s="158" t="e">
        <f t="shared" si="8"/>
        <v>#REF!</v>
      </c>
      <c r="AE11" s="150" t="e">
        <f>SUM(AE8:AE10)</f>
        <v>#REF!</v>
      </c>
      <c r="AF11" s="146" t="e">
        <f>SUM(AF8:AF10)</f>
        <v>#REF!</v>
      </c>
      <c r="AG11" s="158" t="e">
        <f>SUM(AG8:AG10)</f>
        <v>#REF!</v>
      </c>
      <c r="AH11" s="149" t="e">
        <f>SUM(AH8:AH10)</f>
        <v>#REF!</v>
      </c>
      <c r="AI11" s="149" t="e">
        <f>SUM(AI8:AI10)</f>
        <v>#REF!</v>
      </c>
      <c r="AJ11" s="159" t="e">
        <f t="shared" si="9"/>
        <v>#REF!</v>
      </c>
      <c r="AK11" s="160" t="e">
        <f t="shared" si="10"/>
        <v>#REF!</v>
      </c>
      <c r="AL11" s="160" t="e">
        <f t="shared" si="11"/>
        <v>#REF!</v>
      </c>
      <c r="AN11" s="146">
        <f t="shared" ref="AN11:AS11" si="17">SUM(AN8:AN10)</f>
        <v>188372</v>
      </c>
      <c r="AO11" s="146">
        <f t="shared" si="17"/>
        <v>197319</v>
      </c>
      <c r="AP11" s="147">
        <f t="shared" si="17"/>
        <v>209315</v>
      </c>
      <c r="AQ11" s="147">
        <f t="shared" si="17"/>
        <v>191833</v>
      </c>
      <c r="AR11" s="147">
        <f t="shared" si="17"/>
        <v>595006</v>
      </c>
      <c r="AS11" s="147">
        <f t="shared" si="17"/>
        <v>198335.33333333331</v>
      </c>
      <c r="AU11" s="146">
        <f>SUM(AU8:AU10)</f>
        <v>2333</v>
      </c>
      <c r="AV11" s="147">
        <f>SUM(AV8:AV10)</f>
        <v>0</v>
      </c>
      <c r="AW11" s="147">
        <f t="shared" si="12"/>
        <v>2333</v>
      </c>
      <c r="AX11" s="29"/>
      <c r="AY11" s="146"/>
      <c r="AZ11" s="147"/>
      <c r="BA11" s="147"/>
      <c r="BB11" s="147"/>
      <c r="BC11" s="110"/>
      <c r="BD11" s="110"/>
      <c r="BE11" s="161"/>
      <c r="BF11" s="146">
        <f>SUM(BF8:BF10)</f>
        <v>417</v>
      </c>
      <c r="BG11" s="146">
        <f>SUM(BG8:BG10)</f>
        <v>0</v>
      </c>
      <c r="BH11" s="162" t="e">
        <f t="shared" si="13"/>
        <v>#REF!</v>
      </c>
      <c r="BI11" s="162" t="e">
        <f t="shared" si="14"/>
        <v>#REF!</v>
      </c>
      <c r="BJ11" s="162"/>
      <c r="BK11" s="146" t="e">
        <f>SUM(BK8:BK10)</f>
        <v>#REF!</v>
      </c>
      <c r="BL11" s="146" t="e">
        <f>SUM(BL8:BL10)</f>
        <v>#REF!</v>
      </c>
      <c r="BM11" s="146" t="e">
        <f>SUM(BM8:BM10)</f>
        <v>#REF!</v>
      </c>
    </row>
    <row r="12" spans="2:65" ht="39" customHeight="1">
      <c r="B12" s="1333" t="s">
        <v>2</v>
      </c>
      <c r="C12" s="77" t="s">
        <v>57</v>
      </c>
      <c r="D12" s="77" t="e">
        <f>#REF!</f>
        <v>#REF!</v>
      </c>
      <c r="E12" s="36" t="e">
        <f>#REF!</f>
        <v>#REF!</v>
      </c>
      <c r="F12" s="78"/>
      <c r="G12" s="79" t="e">
        <f>SUM(E12:F12)</f>
        <v>#REF!</v>
      </c>
      <c r="H12" s="237"/>
      <c r="I12" s="80" t="e">
        <f>#REF!</f>
        <v>#REF!</v>
      </c>
      <c r="J12" s="36" t="e">
        <f>#REF!</f>
        <v>#REF!</v>
      </c>
      <c r="K12" s="36" t="e">
        <f>#REF!</f>
        <v>#REF!</v>
      </c>
      <c r="L12" s="36" t="e">
        <f>#REF!</f>
        <v>#REF!</v>
      </c>
      <c r="M12" s="36" t="e">
        <f>#REF!</f>
        <v>#REF!</v>
      </c>
      <c r="N12" s="77" t="e">
        <f>#REF!</f>
        <v>#REF!</v>
      </c>
      <c r="O12" s="77" t="e">
        <f>#REF!</f>
        <v>#REF!</v>
      </c>
      <c r="P12" s="77" t="e">
        <f>#REF!</f>
        <v>#REF!</v>
      </c>
      <c r="Q12" s="82" t="e">
        <f>#REF!</f>
        <v>#REF!</v>
      </c>
      <c r="R12" s="83" t="e">
        <f>#REF!</f>
        <v>#REF!</v>
      </c>
      <c r="S12" s="84" t="e">
        <f>#REF!</f>
        <v>#REF!</v>
      </c>
      <c r="T12" s="97" t="e">
        <f>I12-J12+K12+L12+M12+Q12+R12+S12</f>
        <v>#REF!</v>
      </c>
      <c r="U12" s="79" t="e">
        <f>G12-T12</f>
        <v>#REF!</v>
      </c>
      <c r="V12" s="85" t="e">
        <f t="shared" si="0"/>
        <v>#REF!</v>
      </c>
      <c r="W12" s="79" t="e">
        <f t="shared" si="1"/>
        <v>#REF!</v>
      </c>
      <c r="X12" s="86" t="e">
        <f t="shared" si="2"/>
        <v>#REF!</v>
      </c>
      <c r="Y12" s="87" t="e">
        <f t="shared" si="3"/>
        <v>#REF!</v>
      </c>
      <c r="Z12" s="80" t="e">
        <f t="shared" si="4"/>
        <v>#REF!</v>
      </c>
      <c r="AA12" s="88" t="e">
        <f t="shared" si="5"/>
        <v>#REF!</v>
      </c>
      <c r="AB12" s="88" t="e">
        <f t="shared" si="6"/>
        <v>#REF!</v>
      </c>
      <c r="AC12" s="77" t="e">
        <f t="shared" si="7"/>
        <v>#REF!</v>
      </c>
      <c r="AD12" s="89" t="e">
        <f t="shared" si="8"/>
        <v>#REF!</v>
      </c>
      <c r="AE12" s="80" t="e">
        <f>#REF!</f>
        <v>#REF!</v>
      </c>
      <c r="AF12" s="77" t="e">
        <f>#REF!</f>
        <v>#REF!</v>
      </c>
      <c r="AG12" s="89" t="e">
        <f>#REF!</f>
        <v>#REF!</v>
      </c>
      <c r="AH12" s="79" t="e">
        <f>#REF!</f>
        <v>#REF!</v>
      </c>
      <c r="AI12" s="79" t="e">
        <f>#REF!</f>
        <v>#REF!</v>
      </c>
      <c r="AJ12" s="90" t="e">
        <f t="shared" si="9"/>
        <v>#REF!</v>
      </c>
      <c r="AK12" s="163" t="e">
        <f t="shared" si="10"/>
        <v>#REF!</v>
      </c>
      <c r="AL12" s="163" t="e">
        <f t="shared" si="11"/>
        <v>#REF!</v>
      </c>
      <c r="AN12" s="77">
        <v>74248</v>
      </c>
      <c r="AO12" s="77">
        <v>78912</v>
      </c>
      <c r="AP12" s="36">
        <v>76148</v>
      </c>
      <c r="AQ12" s="36">
        <v>55490</v>
      </c>
      <c r="AR12" s="36">
        <f t="shared" ref="AR12:AR24" si="18">SUM(AN12:AP12)</f>
        <v>229308</v>
      </c>
      <c r="AS12" s="36">
        <f t="shared" si="15"/>
        <v>76436</v>
      </c>
      <c r="AU12" s="77">
        <v>816</v>
      </c>
      <c r="AV12" s="36"/>
      <c r="AW12" s="36">
        <f t="shared" si="12"/>
        <v>816</v>
      </c>
      <c r="AX12" s="29"/>
      <c r="AY12" s="77">
        <v>131413</v>
      </c>
      <c r="AZ12" s="36">
        <v>14348</v>
      </c>
      <c r="BA12" s="36"/>
      <c r="BB12" s="36">
        <v>155803</v>
      </c>
      <c r="BC12" s="110">
        <f>AY12/BB12</f>
        <v>0.84345615938075647</v>
      </c>
      <c r="BD12" s="110"/>
      <c r="BE12" s="92" t="s">
        <v>50</v>
      </c>
      <c r="BF12" s="77">
        <v>200</v>
      </c>
      <c r="BG12" s="77"/>
      <c r="BH12" s="93" t="e">
        <f t="shared" si="13"/>
        <v>#REF!</v>
      </c>
      <c r="BI12" s="93" t="e">
        <f t="shared" si="14"/>
        <v>#REF!</v>
      </c>
      <c r="BJ12" s="93"/>
      <c r="BK12" s="77" t="e">
        <f>K12/$BF$8</f>
        <v>#REF!</v>
      </c>
      <c r="BL12" s="77" t="e">
        <f>U12/$BF$8</f>
        <v>#REF!</v>
      </c>
      <c r="BM12" s="77" t="e">
        <f>Y12/$BF$8</f>
        <v>#REF!</v>
      </c>
    </row>
    <row r="13" spans="2:65" ht="39" customHeight="1">
      <c r="B13" s="1331"/>
      <c r="C13" s="115" t="s">
        <v>58</v>
      </c>
      <c r="D13" s="115" t="e">
        <f>#REF!</f>
        <v>#REF!</v>
      </c>
      <c r="E13" s="116" t="e">
        <f>#REF!</f>
        <v>#REF!</v>
      </c>
      <c r="F13" s="117"/>
      <c r="G13" s="118" t="e">
        <f>SUM(E13:F13)</f>
        <v>#REF!</v>
      </c>
      <c r="H13" s="239"/>
      <c r="I13" s="119" t="e">
        <f>#REF!</f>
        <v>#REF!</v>
      </c>
      <c r="J13" s="116" t="e">
        <f>#REF!</f>
        <v>#REF!</v>
      </c>
      <c r="K13" s="116" t="e">
        <f>#REF!</f>
        <v>#REF!</v>
      </c>
      <c r="L13" s="116" t="e">
        <f>#REF!</f>
        <v>#REF!</v>
      </c>
      <c r="M13" s="116" t="e">
        <f>#REF!</f>
        <v>#REF!</v>
      </c>
      <c r="N13" s="115" t="e">
        <f>#REF!</f>
        <v>#REF!</v>
      </c>
      <c r="O13" s="115" t="e">
        <f>#REF!</f>
        <v>#REF!</v>
      </c>
      <c r="P13" s="115" t="e">
        <f>#REF!</f>
        <v>#REF!</v>
      </c>
      <c r="Q13" s="120" t="e">
        <f>#REF!</f>
        <v>#REF!</v>
      </c>
      <c r="R13" s="121" t="e">
        <f>#REF!</f>
        <v>#REF!</v>
      </c>
      <c r="S13" s="122" t="e">
        <f>#REF!</f>
        <v>#REF!</v>
      </c>
      <c r="T13" s="97" t="e">
        <f>I13-J13+K13+L13+M13+Q13+R13+S13</f>
        <v>#REF!</v>
      </c>
      <c r="U13" s="118" t="e">
        <f>G13-T13</f>
        <v>#REF!</v>
      </c>
      <c r="V13" s="123" t="e">
        <f t="shared" si="0"/>
        <v>#REF!</v>
      </c>
      <c r="W13" s="118" t="e">
        <f t="shared" si="1"/>
        <v>#REF!</v>
      </c>
      <c r="X13" s="124" t="e">
        <f t="shared" si="2"/>
        <v>#REF!</v>
      </c>
      <c r="Y13" s="125" t="e">
        <f t="shared" si="3"/>
        <v>#REF!</v>
      </c>
      <c r="Z13" s="119" t="e">
        <f t="shared" si="4"/>
        <v>#REF!</v>
      </c>
      <c r="AA13" s="126" t="e">
        <f t="shared" si="5"/>
        <v>#REF!</v>
      </c>
      <c r="AB13" s="126" t="e">
        <f t="shared" si="6"/>
        <v>#REF!</v>
      </c>
      <c r="AC13" s="115" t="e">
        <f t="shared" si="7"/>
        <v>#REF!</v>
      </c>
      <c r="AD13" s="164" t="e">
        <f t="shared" si="8"/>
        <v>#REF!</v>
      </c>
      <c r="AE13" s="119" t="e">
        <f>#REF!</f>
        <v>#REF!</v>
      </c>
      <c r="AF13" s="115" t="e">
        <f>#REF!</f>
        <v>#REF!</v>
      </c>
      <c r="AG13" s="164" t="e">
        <f>#REF!</f>
        <v>#REF!</v>
      </c>
      <c r="AH13" s="118" t="e">
        <f>#REF!</f>
        <v>#REF!</v>
      </c>
      <c r="AI13" s="118" t="e">
        <f>#REF!</f>
        <v>#REF!</v>
      </c>
      <c r="AJ13" s="127" t="e">
        <f t="shared" si="9"/>
        <v>#REF!</v>
      </c>
      <c r="AK13" s="128" t="e">
        <f t="shared" si="10"/>
        <v>#REF!</v>
      </c>
      <c r="AL13" s="128" t="e">
        <f t="shared" si="11"/>
        <v>#REF!</v>
      </c>
      <c r="AN13" s="115">
        <v>56781</v>
      </c>
      <c r="AO13" s="115">
        <v>69755</v>
      </c>
      <c r="AP13" s="116">
        <v>77349</v>
      </c>
      <c r="AQ13" s="116">
        <v>68716</v>
      </c>
      <c r="AR13" s="116">
        <f t="shared" si="18"/>
        <v>203885</v>
      </c>
      <c r="AS13" s="116">
        <f t="shared" si="15"/>
        <v>67961.666666666672</v>
      </c>
      <c r="AU13" s="115">
        <v>642</v>
      </c>
      <c r="AV13" s="116"/>
      <c r="AW13" s="116">
        <f t="shared" si="12"/>
        <v>642</v>
      </c>
      <c r="AX13" s="29"/>
      <c r="AY13" s="115">
        <v>29369</v>
      </c>
      <c r="AZ13" s="116">
        <v>8306</v>
      </c>
      <c r="BA13" s="116"/>
      <c r="BB13" s="116">
        <v>51296</v>
      </c>
      <c r="BC13" s="110">
        <f>AY13/BB13</f>
        <v>0.57253976918278227</v>
      </c>
      <c r="BD13" s="110"/>
      <c r="BE13" s="165" t="s">
        <v>59</v>
      </c>
      <c r="BF13" s="166">
        <v>66</v>
      </c>
      <c r="BG13" s="166"/>
      <c r="BH13" s="166" t="e">
        <f t="shared" si="13"/>
        <v>#REF!</v>
      </c>
      <c r="BI13" s="166" t="e">
        <f t="shared" si="14"/>
        <v>#REF!</v>
      </c>
      <c r="BJ13" s="166"/>
      <c r="BK13" s="115" t="e">
        <f>K13/$BF$8</f>
        <v>#REF!</v>
      </c>
      <c r="BL13" s="115" t="e">
        <f>U13/$BF$8</f>
        <v>#REF!</v>
      </c>
      <c r="BM13" s="115" t="e">
        <f>Y13/$BF$8</f>
        <v>#REF!</v>
      </c>
    </row>
    <row r="14" spans="2:65" ht="39" customHeight="1">
      <c r="B14" s="1331"/>
      <c r="C14" s="115" t="s">
        <v>60</v>
      </c>
      <c r="D14" s="115" t="e">
        <f>#REF!</f>
        <v>#REF!</v>
      </c>
      <c r="E14" s="116" t="e">
        <f>#REF!</f>
        <v>#REF!</v>
      </c>
      <c r="F14" s="167"/>
      <c r="G14" s="118" t="e">
        <f>SUM(E14:F14)</f>
        <v>#REF!</v>
      </c>
      <c r="H14" s="239"/>
      <c r="I14" s="119" t="e">
        <f>#REF!</f>
        <v>#REF!</v>
      </c>
      <c r="J14" s="116" t="e">
        <f>#REF!</f>
        <v>#REF!</v>
      </c>
      <c r="K14" s="116" t="e">
        <f>#REF!</f>
        <v>#REF!</v>
      </c>
      <c r="L14" s="116" t="e">
        <f>#REF!</f>
        <v>#REF!</v>
      </c>
      <c r="M14" s="116" t="e">
        <f>#REF!</f>
        <v>#REF!</v>
      </c>
      <c r="N14" s="115" t="e">
        <f>#REF!</f>
        <v>#REF!</v>
      </c>
      <c r="O14" s="115" t="e">
        <f>#REF!</f>
        <v>#REF!</v>
      </c>
      <c r="P14" s="115" t="e">
        <f>#REF!</f>
        <v>#REF!</v>
      </c>
      <c r="Q14" s="120" t="e">
        <f>#REF!</f>
        <v>#REF!</v>
      </c>
      <c r="R14" s="121" t="e">
        <f>#REF!</f>
        <v>#REF!</v>
      </c>
      <c r="S14" s="122" t="e">
        <f>#REF!</f>
        <v>#REF!</v>
      </c>
      <c r="T14" s="97" t="e">
        <f>I14-J14+K14+L14+M14+Q14+R14+S14</f>
        <v>#REF!</v>
      </c>
      <c r="U14" s="118" t="e">
        <f>G14-T14</f>
        <v>#REF!</v>
      </c>
      <c r="V14" s="123" t="e">
        <f t="shared" si="0"/>
        <v>#REF!</v>
      </c>
      <c r="W14" s="118" t="e">
        <f t="shared" si="1"/>
        <v>#REF!</v>
      </c>
      <c r="X14" s="124" t="e">
        <f t="shared" si="2"/>
        <v>#REF!</v>
      </c>
      <c r="Y14" s="125" t="e">
        <f t="shared" si="3"/>
        <v>#REF!</v>
      </c>
      <c r="Z14" s="119" t="e">
        <f t="shared" si="4"/>
        <v>#REF!</v>
      </c>
      <c r="AA14" s="126" t="e">
        <f t="shared" si="5"/>
        <v>#REF!</v>
      </c>
      <c r="AB14" s="126" t="e">
        <f t="shared" si="6"/>
        <v>#REF!</v>
      </c>
      <c r="AC14" s="115" t="e">
        <f t="shared" si="7"/>
        <v>#REF!</v>
      </c>
      <c r="AD14" s="164" t="e">
        <f t="shared" si="8"/>
        <v>#REF!</v>
      </c>
      <c r="AE14" s="119" t="e">
        <f>#REF!</f>
        <v>#REF!</v>
      </c>
      <c r="AF14" s="115" t="e">
        <f>#REF!</f>
        <v>#REF!</v>
      </c>
      <c r="AG14" s="164" t="e">
        <f>#REF!</f>
        <v>#REF!</v>
      </c>
      <c r="AH14" s="118" t="e">
        <f>#REF!</f>
        <v>#REF!</v>
      </c>
      <c r="AI14" s="118" t="e">
        <f>#REF!</f>
        <v>#REF!</v>
      </c>
      <c r="AJ14" s="127" t="e">
        <f t="shared" si="9"/>
        <v>#REF!</v>
      </c>
      <c r="AK14" s="128" t="e">
        <f t="shared" si="10"/>
        <v>#REF!</v>
      </c>
      <c r="AL14" s="128" t="e">
        <f t="shared" si="11"/>
        <v>#REF!</v>
      </c>
      <c r="AN14" s="115">
        <v>30822</v>
      </c>
      <c r="AO14" s="115">
        <v>31484</v>
      </c>
      <c r="AP14" s="116">
        <v>31754</v>
      </c>
      <c r="AQ14" s="116">
        <v>26161</v>
      </c>
      <c r="AR14" s="116">
        <f t="shared" si="18"/>
        <v>94060</v>
      </c>
      <c r="AS14" s="116">
        <f t="shared" si="15"/>
        <v>31353.333333333332</v>
      </c>
      <c r="AU14" s="115">
        <v>608</v>
      </c>
      <c r="AV14" s="116"/>
      <c r="AW14" s="116">
        <f t="shared" si="12"/>
        <v>608</v>
      </c>
      <c r="AX14" s="29"/>
      <c r="AY14" s="115">
        <v>163186</v>
      </c>
      <c r="AZ14" s="116">
        <v>10550</v>
      </c>
      <c r="BA14" s="116"/>
      <c r="BB14" s="116">
        <v>211343</v>
      </c>
      <c r="BC14" s="110">
        <f>AY14/BB14</f>
        <v>0.77213818295377656</v>
      </c>
      <c r="BD14" s="110"/>
      <c r="BE14" s="129" t="s">
        <v>59</v>
      </c>
      <c r="BF14" s="115">
        <v>200</v>
      </c>
      <c r="BG14" s="115"/>
      <c r="BH14" s="114" t="e">
        <f t="shared" si="13"/>
        <v>#REF!</v>
      </c>
      <c r="BI14" s="114" t="e">
        <f t="shared" si="14"/>
        <v>#REF!</v>
      </c>
      <c r="BJ14" s="114"/>
      <c r="BK14" s="115" t="e">
        <f>K14/$BF$8</f>
        <v>#REF!</v>
      </c>
      <c r="BL14" s="115" t="e">
        <f>U14/$BF$8</f>
        <v>#REF!</v>
      </c>
      <c r="BM14" s="115" t="e">
        <f>Y14/$BF$8</f>
        <v>#REF!</v>
      </c>
    </row>
    <row r="15" spans="2:65" ht="39" customHeight="1">
      <c r="B15" s="1331"/>
      <c r="C15" s="130" t="s">
        <v>84</v>
      </c>
      <c r="D15" s="130" t="e">
        <f>#REF!</f>
        <v>#REF!</v>
      </c>
      <c r="E15" s="131" t="e">
        <f>#REF!</f>
        <v>#REF!</v>
      </c>
      <c r="F15" s="29" t="e">
        <f>#REF!</f>
        <v>#REF!</v>
      </c>
      <c r="G15" s="132" t="e">
        <f>SUM(E15:F15)</f>
        <v>#REF!</v>
      </c>
      <c r="H15" s="240"/>
      <c r="I15" s="133" t="e">
        <f>#REF!</f>
        <v>#REF!</v>
      </c>
      <c r="J15" s="131" t="e">
        <f>#REF!</f>
        <v>#REF!</v>
      </c>
      <c r="K15" s="131" t="e">
        <f>#REF!</f>
        <v>#REF!</v>
      </c>
      <c r="L15" s="131" t="e">
        <f>#REF!</f>
        <v>#REF!</v>
      </c>
      <c r="M15" s="131" t="e">
        <f>#REF!</f>
        <v>#REF!</v>
      </c>
      <c r="N15" s="130" t="e">
        <f>#REF!</f>
        <v>#REF!</v>
      </c>
      <c r="O15" s="130" t="e">
        <f>#REF!</f>
        <v>#REF!</v>
      </c>
      <c r="P15" s="130" t="e">
        <f>#REF!</f>
        <v>#REF!</v>
      </c>
      <c r="Q15" s="134" t="e">
        <f>#REF!</f>
        <v>#REF!</v>
      </c>
      <c r="R15" s="135" t="e">
        <f>#REF!</f>
        <v>#REF!</v>
      </c>
      <c r="S15" s="136" t="e">
        <f>#REF!</f>
        <v>#REF!</v>
      </c>
      <c r="T15" s="97" t="e">
        <f>I15-J15+K15+L15+M15+Q15+R15+S15</f>
        <v>#REF!</v>
      </c>
      <c r="U15" s="132" t="e">
        <f>G15-T15</f>
        <v>#REF!</v>
      </c>
      <c r="V15" s="137" t="e">
        <f t="shared" si="0"/>
        <v>#REF!</v>
      </c>
      <c r="W15" s="132" t="e">
        <f t="shared" si="1"/>
        <v>#REF!</v>
      </c>
      <c r="X15" s="138" t="e">
        <f t="shared" si="2"/>
        <v>#REF!</v>
      </c>
      <c r="Y15" s="139" t="e">
        <f t="shared" si="3"/>
        <v>#REF!</v>
      </c>
      <c r="Z15" s="133" t="e">
        <f t="shared" si="4"/>
        <v>#REF!</v>
      </c>
      <c r="AA15" s="140" t="e">
        <f t="shared" si="5"/>
        <v>#REF!</v>
      </c>
      <c r="AB15" s="140" t="e">
        <f t="shared" si="6"/>
        <v>#REF!</v>
      </c>
      <c r="AC15" s="130" t="e">
        <f t="shared" si="7"/>
        <v>#REF!</v>
      </c>
      <c r="AD15" s="141" t="e">
        <f t="shared" si="8"/>
        <v>#REF!</v>
      </c>
      <c r="AE15" s="133" t="e">
        <f>#REF!</f>
        <v>#REF!</v>
      </c>
      <c r="AF15" s="130" t="e">
        <f>#REF!</f>
        <v>#REF!</v>
      </c>
      <c r="AG15" s="141" t="e">
        <f>#REF!</f>
        <v>#REF!</v>
      </c>
      <c r="AH15" s="132" t="e">
        <f>#REF!</f>
        <v>#REF!</v>
      </c>
      <c r="AI15" s="132" t="e">
        <f>#REF!</f>
        <v>#REF!</v>
      </c>
      <c r="AJ15" s="142" t="e">
        <f t="shared" si="9"/>
        <v>#REF!</v>
      </c>
      <c r="AK15" s="143" t="e">
        <f t="shared" si="10"/>
        <v>#REF!</v>
      </c>
      <c r="AL15" s="143" t="e">
        <f t="shared" si="11"/>
        <v>#REF!</v>
      </c>
      <c r="AN15" s="130">
        <v>55998</v>
      </c>
      <c r="AO15" s="130">
        <v>57061</v>
      </c>
      <c r="AP15" s="131">
        <v>57915</v>
      </c>
      <c r="AQ15" s="131">
        <v>51079</v>
      </c>
      <c r="AR15" s="131">
        <f t="shared" si="18"/>
        <v>170974</v>
      </c>
      <c r="AS15" s="131">
        <f t="shared" si="15"/>
        <v>56991.333333333336</v>
      </c>
      <c r="AU15" s="130">
        <v>1388</v>
      </c>
      <c r="AV15" s="131"/>
      <c r="AW15" s="131">
        <f t="shared" si="12"/>
        <v>1388</v>
      </c>
      <c r="AX15" s="29"/>
      <c r="AY15" s="130">
        <v>319301</v>
      </c>
      <c r="AZ15" s="131">
        <v>16557</v>
      </c>
      <c r="BA15" s="131"/>
      <c r="BB15" s="131">
        <v>361996</v>
      </c>
      <c r="BC15" s="110">
        <f>AY15/BB15</f>
        <v>0.88205670780892609</v>
      </c>
      <c r="BD15" s="110"/>
      <c r="BE15" s="144" t="s">
        <v>59</v>
      </c>
      <c r="BF15" s="130">
        <v>207</v>
      </c>
      <c r="BG15" s="130"/>
      <c r="BH15" s="145" t="e">
        <f t="shared" si="13"/>
        <v>#REF!</v>
      </c>
      <c r="BI15" s="145" t="e">
        <f t="shared" si="14"/>
        <v>#REF!</v>
      </c>
      <c r="BJ15" s="145"/>
      <c r="BK15" s="130" t="e">
        <f>K15/$BF$8</f>
        <v>#REF!</v>
      </c>
      <c r="BL15" s="130" t="e">
        <f>U15/$BF$8</f>
        <v>#REF!</v>
      </c>
      <c r="BM15" s="130" t="e">
        <f>Y15/$BF$8</f>
        <v>#REF!</v>
      </c>
    </row>
    <row r="16" spans="2:65" ht="39" customHeight="1" thickBot="1">
      <c r="B16" s="1332"/>
      <c r="C16" s="146" t="s">
        <v>1</v>
      </c>
      <c r="D16" s="146" t="e">
        <f>SUM(D12:D15)</f>
        <v>#REF!</v>
      </c>
      <c r="E16" s="147" t="e">
        <f>SUM(E12:E15)</f>
        <v>#REF!</v>
      </c>
      <c r="F16" s="148" t="e">
        <f>SUM(F12:F15)</f>
        <v>#REF!</v>
      </c>
      <c r="G16" s="149" t="e">
        <f>SUM(G12:G15)</f>
        <v>#REF!</v>
      </c>
      <c r="H16" s="241" t="e">
        <f>(D16+F16)/1000</f>
        <v>#REF!</v>
      </c>
      <c r="I16" s="150" t="e">
        <f>SUM(I12:I15)</f>
        <v>#REF!</v>
      </c>
      <c r="J16" s="147" t="e">
        <f>SUM(J12:J15)</f>
        <v>#REF!</v>
      </c>
      <c r="K16" s="147" t="e">
        <f>SUM(K12:K15)</f>
        <v>#REF!</v>
      </c>
      <c r="L16" s="147" t="e">
        <f>SUM(L12:L15)</f>
        <v>#REF!</v>
      </c>
      <c r="M16" s="147" t="e">
        <f>SUM(M12:M15)</f>
        <v>#REF!</v>
      </c>
      <c r="N16" s="146" t="e">
        <f>SUM(I16:M16)/1000</f>
        <v>#REF!</v>
      </c>
      <c r="O16" s="146" t="e">
        <f t="shared" ref="O16:U16" si="19">SUM(O12:O15)</f>
        <v>#REF!</v>
      </c>
      <c r="P16" s="146" t="e">
        <f t="shared" si="19"/>
        <v>#REF!</v>
      </c>
      <c r="Q16" s="151" t="e">
        <f t="shared" si="19"/>
        <v>#REF!</v>
      </c>
      <c r="R16" s="152" t="e">
        <f t="shared" si="19"/>
        <v>#REF!</v>
      </c>
      <c r="S16" s="153" t="e">
        <f t="shared" si="19"/>
        <v>#REF!</v>
      </c>
      <c r="T16" s="149" t="e">
        <f t="shared" si="19"/>
        <v>#REF!</v>
      </c>
      <c r="U16" s="149" t="e">
        <f t="shared" si="19"/>
        <v>#REF!</v>
      </c>
      <c r="V16" s="154" t="e">
        <f t="shared" si="0"/>
        <v>#REF!</v>
      </c>
      <c r="W16" s="149" t="e">
        <f t="shared" si="1"/>
        <v>#REF!</v>
      </c>
      <c r="X16" s="155" t="e">
        <f t="shared" si="2"/>
        <v>#REF!</v>
      </c>
      <c r="Y16" s="156" t="e">
        <f t="shared" si="3"/>
        <v>#REF!</v>
      </c>
      <c r="Z16" s="150" t="e">
        <f t="shared" si="4"/>
        <v>#REF!</v>
      </c>
      <c r="AA16" s="157" t="e">
        <f t="shared" si="5"/>
        <v>#REF!</v>
      </c>
      <c r="AB16" s="157" t="e">
        <f t="shared" si="6"/>
        <v>#REF!</v>
      </c>
      <c r="AC16" s="146" t="e">
        <f t="shared" si="7"/>
        <v>#REF!</v>
      </c>
      <c r="AD16" s="158" t="e">
        <f t="shared" si="8"/>
        <v>#REF!</v>
      </c>
      <c r="AE16" s="150" t="e">
        <f>SUM(AE12:AE15)</f>
        <v>#REF!</v>
      </c>
      <c r="AF16" s="146" t="e">
        <f>SUM(AF12:AF15)</f>
        <v>#REF!</v>
      </c>
      <c r="AG16" s="158" t="e">
        <f>SUM(AG12:AG15)</f>
        <v>#REF!</v>
      </c>
      <c r="AH16" s="149" t="e">
        <f>SUM(AH12:AH15)</f>
        <v>#REF!</v>
      </c>
      <c r="AI16" s="149" t="e">
        <f>SUM(AI12:AI15)</f>
        <v>#REF!</v>
      </c>
      <c r="AJ16" s="159" t="e">
        <f t="shared" si="9"/>
        <v>#REF!</v>
      </c>
      <c r="AK16" s="160" t="e">
        <f t="shared" si="10"/>
        <v>#REF!</v>
      </c>
      <c r="AL16" s="160" t="e">
        <f t="shared" si="11"/>
        <v>#REF!</v>
      </c>
      <c r="AN16" s="146">
        <f t="shared" ref="AN16:AS16" si="20">SUM(AN12:AN15)</f>
        <v>217849</v>
      </c>
      <c r="AO16" s="146">
        <f t="shared" si="20"/>
        <v>237212</v>
      </c>
      <c r="AP16" s="147">
        <f t="shared" si="20"/>
        <v>243166</v>
      </c>
      <c r="AQ16" s="147">
        <f t="shared" si="20"/>
        <v>201446</v>
      </c>
      <c r="AR16" s="147">
        <f t="shared" si="20"/>
        <v>698227</v>
      </c>
      <c r="AS16" s="147">
        <f t="shared" si="20"/>
        <v>232742.33333333337</v>
      </c>
      <c r="AU16" s="146">
        <f>SUM(AU12:AU15)</f>
        <v>3454</v>
      </c>
      <c r="AV16" s="147">
        <f>SUM(AV12:AV15)</f>
        <v>0</v>
      </c>
      <c r="AW16" s="147">
        <f t="shared" si="12"/>
        <v>3454</v>
      </c>
      <c r="AX16" s="29"/>
      <c r="AY16" s="146"/>
      <c r="AZ16" s="147"/>
      <c r="BA16" s="147"/>
      <c r="BB16" s="147"/>
      <c r="BC16" s="110"/>
      <c r="BD16" s="110"/>
      <c r="BE16" s="161"/>
      <c r="BF16" s="146">
        <f>SUM(BF12:BF15)</f>
        <v>673</v>
      </c>
      <c r="BG16" s="146">
        <f>SUM(BG12:BG15)</f>
        <v>0</v>
      </c>
      <c r="BH16" s="162" t="e">
        <f t="shared" si="13"/>
        <v>#REF!</v>
      </c>
      <c r="BI16" s="162" t="e">
        <f t="shared" si="14"/>
        <v>#REF!</v>
      </c>
      <c r="BJ16" s="162"/>
      <c r="BK16" s="146" t="e">
        <f>SUM(BK12:BK15)</f>
        <v>#REF!</v>
      </c>
      <c r="BL16" s="146" t="e">
        <f>SUM(BL12:BL15)</f>
        <v>#REF!</v>
      </c>
      <c r="BM16" s="146" t="e">
        <f>SUM(BM12:BM15)</f>
        <v>#REF!</v>
      </c>
    </row>
    <row r="17" spans="2:65" ht="39" customHeight="1">
      <c r="B17" s="1333" t="s">
        <v>61</v>
      </c>
      <c r="C17" s="130" t="s">
        <v>62</v>
      </c>
      <c r="D17" s="130" t="e">
        <f>#REF!</f>
        <v>#REF!</v>
      </c>
      <c r="E17" s="131" t="e">
        <f>#REF!</f>
        <v>#REF!</v>
      </c>
      <c r="F17" s="29" t="e">
        <f>#REF!</f>
        <v>#REF!</v>
      </c>
      <c r="G17" s="132" t="e">
        <f>SUM(E17:F17)</f>
        <v>#REF!</v>
      </c>
      <c r="H17" s="240"/>
      <c r="I17" s="133" t="e">
        <f>#REF!</f>
        <v>#REF!</v>
      </c>
      <c r="J17" s="131" t="e">
        <f>#REF!</f>
        <v>#REF!</v>
      </c>
      <c r="K17" s="131" t="e">
        <f>#REF!</f>
        <v>#REF!</v>
      </c>
      <c r="L17" s="131" t="e">
        <f>#REF!</f>
        <v>#REF!</v>
      </c>
      <c r="M17" s="131" t="e">
        <f>#REF!</f>
        <v>#REF!</v>
      </c>
      <c r="N17" s="130" t="e">
        <f>#REF!</f>
        <v>#REF!</v>
      </c>
      <c r="O17" s="130" t="e">
        <f>#REF!</f>
        <v>#REF!</v>
      </c>
      <c r="P17" t="e">
        <f>#REF!</f>
        <v>#REF!</v>
      </c>
      <c r="Q17" s="134" t="e">
        <f>#REF!</f>
        <v>#REF!</v>
      </c>
      <c r="R17" s="135" t="e">
        <f>#REF!</f>
        <v>#REF!</v>
      </c>
      <c r="S17" s="136" t="e">
        <f>#REF!</f>
        <v>#REF!</v>
      </c>
      <c r="T17" s="97" t="e">
        <f>I17-J17+K17+L17+M17+Q17+R17+S17</f>
        <v>#REF!</v>
      </c>
      <c r="U17" s="132" t="e">
        <f>G17-T17</f>
        <v>#REF!</v>
      </c>
      <c r="V17" s="137" t="e">
        <f t="shared" si="0"/>
        <v>#REF!</v>
      </c>
      <c r="W17" s="132" t="e">
        <f t="shared" si="1"/>
        <v>#REF!</v>
      </c>
      <c r="X17" s="138" t="e">
        <f t="shared" si="2"/>
        <v>#REF!</v>
      </c>
      <c r="Y17" s="139" t="e">
        <f t="shared" si="3"/>
        <v>#REF!</v>
      </c>
      <c r="Z17" s="133" t="e">
        <f t="shared" si="4"/>
        <v>#REF!</v>
      </c>
      <c r="AA17" s="140" t="e">
        <f t="shared" si="5"/>
        <v>#REF!</v>
      </c>
      <c r="AB17" s="140" t="e">
        <f t="shared" si="6"/>
        <v>#REF!</v>
      </c>
      <c r="AC17" s="130" t="e">
        <f t="shared" si="7"/>
        <v>#REF!</v>
      </c>
      <c r="AD17" s="141" t="e">
        <f t="shared" si="8"/>
        <v>#REF!</v>
      </c>
      <c r="AE17" s="133" t="e">
        <f>#REF!</f>
        <v>#REF!</v>
      </c>
      <c r="AF17" s="130" t="e">
        <f>#REF!</f>
        <v>#REF!</v>
      </c>
      <c r="AG17" s="141" t="e">
        <f>#REF!</f>
        <v>#REF!</v>
      </c>
      <c r="AH17" s="132" t="e">
        <f>#REF!</f>
        <v>#REF!</v>
      </c>
      <c r="AI17" s="132" t="e">
        <f>#REF!</f>
        <v>#REF!</v>
      </c>
      <c r="AJ17" s="142" t="e">
        <f t="shared" si="9"/>
        <v>#REF!</v>
      </c>
      <c r="AK17" s="143" t="e">
        <f t="shared" si="10"/>
        <v>#REF!</v>
      </c>
      <c r="AL17" s="143" t="e">
        <f t="shared" si="11"/>
        <v>#REF!</v>
      </c>
      <c r="AN17" s="130">
        <v>141525</v>
      </c>
      <c r="AO17" s="130">
        <v>150417</v>
      </c>
      <c r="AP17" s="131">
        <v>139259</v>
      </c>
      <c r="AQ17" s="131">
        <v>131690</v>
      </c>
      <c r="AR17" s="131">
        <f t="shared" si="18"/>
        <v>431201</v>
      </c>
      <c r="AS17" s="131">
        <f t="shared" si="15"/>
        <v>143733.66666666666</v>
      </c>
      <c r="AU17" s="130">
        <v>1328</v>
      </c>
      <c r="AV17" s="131"/>
      <c r="AW17" s="131">
        <f t="shared" si="12"/>
        <v>1328</v>
      </c>
      <c r="AX17" s="29"/>
      <c r="AY17" s="130">
        <v>173111</v>
      </c>
      <c r="AZ17" s="131">
        <v>0</v>
      </c>
      <c r="BA17" s="131"/>
      <c r="BB17" s="131">
        <v>205358</v>
      </c>
      <c r="BC17" s="110">
        <f>AY17/BB17</f>
        <v>0.84297178585689381</v>
      </c>
      <c r="BD17" s="110"/>
      <c r="BE17" s="144" t="s">
        <v>59</v>
      </c>
      <c r="BF17" s="130">
        <v>200</v>
      </c>
      <c r="BG17" s="130"/>
      <c r="BH17" s="168" t="e">
        <f t="shared" si="13"/>
        <v>#REF!</v>
      </c>
      <c r="BI17" s="168" t="e">
        <f t="shared" si="14"/>
        <v>#REF!</v>
      </c>
      <c r="BJ17" s="168"/>
      <c r="BK17" s="130" t="e">
        <f>K17/$BF$8</f>
        <v>#REF!</v>
      </c>
      <c r="BL17" s="130" t="e">
        <f>U17/$BF$8</f>
        <v>#REF!</v>
      </c>
      <c r="BM17" s="130" t="e">
        <f>Y17/$BF$8</f>
        <v>#REF!</v>
      </c>
    </row>
    <row r="18" spans="2:65" ht="39" customHeight="1">
      <c r="B18" s="1331"/>
      <c r="C18" s="115" t="s">
        <v>63</v>
      </c>
      <c r="D18" s="115" t="e">
        <f>#REF!</f>
        <v>#REF!</v>
      </c>
      <c r="E18" s="116" t="e">
        <f>#REF!</f>
        <v>#REF!</v>
      </c>
      <c r="F18" s="117" t="e">
        <f>#REF!</f>
        <v>#REF!</v>
      </c>
      <c r="G18" s="118" t="e">
        <f>SUM(E18:F18)</f>
        <v>#REF!</v>
      </c>
      <c r="H18" s="239"/>
      <c r="I18" s="119" t="e">
        <f>#REF!</f>
        <v>#REF!</v>
      </c>
      <c r="J18" s="116" t="e">
        <f>#REF!</f>
        <v>#REF!</v>
      </c>
      <c r="K18" s="116" t="e">
        <f>#REF!</f>
        <v>#REF!</v>
      </c>
      <c r="L18" s="116" t="e">
        <f>#REF!</f>
        <v>#REF!</v>
      </c>
      <c r="M18" s="116" t="e">
        <f>#REF!</f>
        <v>#REF!</v>
      </c>
      <c r="N18" s="115" t="e">
        <f>#REF!</f>
        <v>#REF!</v>
      </c>
      <c r="O18" s="115" t="e">
        <f>#REF!</f>
        <v>#REF!</v>
      </c>
      <c r="P18" t="e">
        <f>#REF!</f>
        <v>#REF!</v>
      </c>
      <c r="Q18" s="120" t="e">
        <f>#REF!</f>
        <v>#REF!</v>
      </c>
      <c r="R18" s="121" t="e">
        <f>#REF!</f>
        <v>#REF!</v>
      </c>
      <c r="S18" s="122" t="e">
        <f>#REF!</f>
        <v>#REF!</v>
      </c>
      <c r="T18" s="97" t="e">
        <f>I18-J18+K18+L18+M18+Q18+R18+S18</f>
        <v>#REF!</v>
      </c>
      <c r="U18" s="118" t="e">
        <f>G18-T18</f>
        <v>#REF!</v>
      </c>
      <c r="V18" s="123" t="e">
        <f t="shared" si="0"/>
        <v>#REF!</v>
      </c>
      <c r="W18" s="118" t="e">
        <f t="shared" si="1"/>
        <v>#REF!</v>
      </c>
      <c r="X18" s="124" t="e">
        <f t="shared" si="2"/>
        <v>#REF!</v>
      </c>
      <c r="Y18" s="125" t="e">
        <f t="shared" si="3"/>
        <v>#REF!</v>
      </c>
      <c r="Z18" s="119" t="e">
        <f t="shared" si="4"/>
        <v>#REF!</v>
      </c>
      <c r="AA18" s="126" t="e">
        <f t="shared" si="5"/>
        <v>#REF!</v>
      </c>
      <c r="AB18" s="126" t="e">
        <f t="shared" si="6"/>
        <v>#REF!</v>
      </c>
      <c r="AC18" s="115" t="e">
        <f t="shared" si="7"/>
        <v>#REF!</v>
      </c>
      <c r="AD18" s="164" t="e">
        <f t="shared" si="8"/>
        <v>#REF!</v>
      </c>
      <c r="AE18" s="119" t="e">
        <f>#REF!</f>
        <v>#REF!</v>
      </c>
      <c r="AF18" s="115" t="e">
        <f>#REF!</f>
        <v>#REF!</v>
      </c>
      <c r="AG18" s="164" t="e">
        <f>#REF!</f>
        <v>#REF!</v>
      </c>
      <c r="AH18" s="118" t="e">
        <f>#REF!</f>
        <v>#REF!</v>
      </c>
      <c r="AI18" s="118" t="e">
        <f>#REF!</f>
        <v>#REF!</v>
      </c>
      <c r="AJ18" s="127" t="e">
        <f t="shared" si="9"/>
        <v>#REF!</v>
      </c>
      <c r="AK18" s="128" t="e">
        <f t="shared" si="10"/>
        <v>#REF!</v>
      </c>
      <c r="AL18" s="128" t="e">
        <f t="shared" si="11"/>
        <v>#REF!</v>
      </c>
      <c r="AN18" s="130">
        <v>33057</v>
      </c>
      <c r="AO18" s="115">
        <v>35896</v>
      </c>
      <c r="AP18" s="131">
        <v>40603</v>
      </c>
      <c r="AQ18" s="131">
        <v>44411</v>
      </c>
      <c r="AR18" s="131">
        <f t="shared" si="18"/>
        <v>109556</v>
      </c>
      <c r="AS18" s="131">
        <f t="shared" si="15"/>
        <v>36518.666666666664</v>
      </c>
      <c r="AU18" s="130">
        <v>962</v>
      </c>
      <c r="AV18" s="131"/>
      <c r="AW18" s="131">
        <f t="shared" si="12"/>
        <v>962</v>
      </c>
      <c r="AX18" s="29"/>
      <c r="AY18" s="130">
        <v>155367</v>
      </c>
      <c r="AZ18" s="131">
        <v>13490</v>
      </c>
      <c r="BA18" s="131"/>
      <c r="BB18" s="131">
        <v>177194</v>
      </c>
      <c r="BC18" s="110">
        <f>AY18/BB18</f>
        <v>0.87681862817025402</v>
      </c>
      <c r="BD18" s="110"/>
      <c r="BE18" s="144" t="s">
        <v>50</v>
      </c>
      <c r="BF18" s="130">
        <v>196</v>
      </c>
      <c r="BG18" s="130"/>
      <c r="BH18" s="114" t="e">
        <f t="shared" si="13"/>
        <v>#REF!</v>
      </c>
      <c r="BI18" s="114" t="e">
        <f t="shared" si="14"/>
        <v>#REF!</v>
      </c>
      <c r="BJ18" s="114"/>
      <c r="BK18" s="130" t="e">
        <f>K18/$BF$8</f>
        <v>#REF!</v>
      </c>
      <c r="BL18" s="130" t="e">
        <f>U18/$BF$8</f>
        <v>#REF!</v>
      </c>
      <c r="BM18" s="130" t="e">
        <f>Y18/$BF$8</f>
        <v>#REF!</v>
      </c>
    </row>
    <row r="19" spans="2:65" ht="39" customHeight="1">
      <c r="B19" s="1331"/>
      <c r="C19" s="115" t="s">
        <v>64</v>
      </c>
      <c r="D19" s="115" t="e">
        <f>#REF!</f>
        <v>#REF!</v>
      </c>
      <c r="E19" s="116" t="e">
        <f>#REF!</f>
        <v>#REF!</v>
      </c>
      <c r="F19" s="117" t="e">
        <f>#REF!</f>
        <v>#REF!</v>
      </c>
      <c r="G19" s="118" t="e">
        <f>SUM(E19:F19)</f>
        <v>#REF!</v>
      </c>
      <c r="H19" s="239"/>
      <c r="I19" s="119" t="e">
        <f>#REF!</f>
        <v>#REF!</v>
      </c>
      <c r="J19" s="116" t="e">
        <f>#REF!</f>
        <v>#REF!</v>
      </c>
      <c r="K19" s="116" t="e">
        <f>#REF!</f>
        <v>#REF!</v>
      </c>
      <c r="L19" s="116" t="e">
        <f>#REF!</f>
        <v>#REF!</v>
      </c>
      <c r="M19" s="116" t="e">
        <f>#REF!</f>
        <v>#REF!</v>
      </c>
      <c r="N19" s="115" t="e">
        <f>#REF!</f>
        <v>#REF!</v>
      </c>
      <c r="O19" s="115" t="e">
        <f>#REF!</f>
        <v>#REF!</v>
      </c>
      <c r="P19" t="e">
        <f>#REF!</f>
        <v>#REF!</v>
      </c>
      <c r="Q19" s="120" t="e">
        <f>#REF!</f>
        <v>#REF!</v>
      </c>
      <c r="R19" s="121" t="e">
        <f>#REF!</f>
        <v>#REF!</v>
      </c>
      <c r="S19" s="122" t="e">
        <f>#REF!</f>
        <v>#REF!</v>
      </c>
      <c r="T19" s="97" t="e">
        <f>I19-J19+K19+L19+M19+Q19+R19+S19</f>
        <v>#REF!</v>
      </c>
      <c r="U19" s="118" t="e">
        <f>G19-T19</f>
        <v>#REF!</v>
      </c>
      <c r="V19" s="123" t="e">
        <f t="shared" si="0"/>
        <v>#REF!</v>
      </c>
      <c r="W19" s="118" t="e">
        <f t="shared" si="1"/>
        <v>#REF!</v>
      </c>
      <c r="X19" s="124" t="e">
        <f t="shared" si="2"/>
        <v>#REF!</v>
      </c>
      <c r="Y19" s="125" t="e">
        <f t="shared" si="3"/>
        <v>#REF!</v>
      </c>
      <c r="Z19" s="119" t="e">
        <f t="shared" si="4"/>
        <v>#REF!</v>
      </c>
      <c r="AA19" s="126" t="e">
        <f t="shared" si="5"/>
        <v>#REF!</v>
      </c>
      <c r="AB19" s="126" t="e">
        <f t="shared" si="6"/>
        <v>#REF!</v>
      </c>
      <c r="AC19" s="115" t="e">
        <f t="shared" si="7"/>
        <v>#REF!</v>
      </c>
      <c r="AD19" s="164" t="e">
        <f t="shared" si="8"/>
        <v>#REF!</v>
      </c>
      <c r="AE19" s="119" t="e">
        <f>#REF!</f>
        <v>#REF!</v>
      </c>
      <c r="AF19" s="115" t="e">
        <f>#REF!</f>
        <v>#REF!</v>
      </c>
      <c r="AG19" s="164" t="e">
        <f>#REF!</f>
        <v>#REF!</v>
      </c>
      <c r="AH19" s="118" t="e">
        <f>#REF!</f>
        <v>#REF!</v>
      </c>
      <c r="AI19" s="118" t="e">
        <f>#REF!</f>
        <v>#REF!</v>
      </c>
      <c r="AJ19" s="127" t="e">
        <f t="shared" si="9"/>
        <v>#REF!</v>
      </c>
      <c r="AK19" s="128" t="e">
        <f t="shared" si="10"/>
        <v>#REF!</v>
      </c>
      <c r="AL19" s="128" t="e">
        <f t="shared" si="11"/>
        <v>#REF!</v>
      </c>
      <c r="AN19" s="130">
        <v>47295</v>
      </c>
      <c r="AO19" s="115">
        <v>47813</v>
      </c>
      <c r="AP19" s="131">
        <v>39937</v>
      </c>
      <c r="AQ19" s="131">
        <v>38714</v>
      </c>
      <c r="AR19" s="131">
        <f t="shared" si="18"/>
        <v>135045</v>
      </c>
      <c r="AS19" s="131">
        <f t="shared" si="15"/>
        <v>45015</v>
      </c>
      <c r="AU19" s="130">
        <v>746</v>
      </c>
      <c r="AV19" s="131"/>
      <c r="AW19" s="131">
        <f t="shared" si="12"/>
        <v>746</v>
      </c>
      <c r="AX19" s="29"/>
      <c r="AY19" s="130">
        <v>133050</v>
      </c>
      <c r="AZ19" s="131">
        <v>10381</v>
      </c>
      <c r="BA19" s="131"/>
      <c r="BB19" s="131">
        <v>149214</v>
      </c>
      <c r="BC19" s="110">
        <f>AY19/BB19</f>
        <v>0.8916723631830793</v>
      </c>
      <c r="BD19" s="110"/>
      <c r="BE19" s="169" t="s">
        <v>50</v>
      </c>
      <c r="BF19" s="134">
        <v>203</v>
      </c>
      <c r="BG19" s="169"/>
      <c r="BH19" s="120" t="e">
        <f t="shared" si="13"/>
        <v>#REF!</v>
      </c>
      <c r="BI19" s="170" t="s">
        <v>85</v>
      </c>
      <c r="BJ19" s="120" t="s">
        <v>65</v>
      </c>
      <c r="BK19" s="130" t="e">
        <f>K19/$BF$8</f>
        <v>#REF!</v>
      </c>
      <c r="BL19" s="130" t="e">
        <f>U19/$BF$8</f>
        <v>#REF!</v>
      </c>
      <c r="BM19" s="130" t="e">
        <f>Y19/$BF$8</f>
        <v>#REF!</v>
      </c>
    </row>
    <row r="20" spans="2:65" ht="39" customHeight="1">
      <c r="B20" s="1331"/>
      <c r="C20" s="171" t="s">
        <v>86</v>
      </c>
      <c r="D20" s="171" t="e">
        <f>#REF!</f>
        <v>#REF!</v>
      </c>
      <c r="E20" s="172" t="e">
        <f>#REF!</f>
        <v>#REF!</v>
      </c>
      <c r="F20" s="173" t="e">
        <f>#REF!</f>
        <v>#REF!</v>
      </c>
      <c r="G20" s="174" t="e">
        <f>SUM(E20:F20)</f>
        <v>#REF!</v>
      </c>
      <c r="H20" s="242"/>
      <c r="I20" s="175" t="e">
        <f>#REF!</f>
        <v>#REF!</v>
      </c>
      <c r="J20" s="172" t="e">
        <f>#REF!</f>
        <v>#REF!</v>
      </c>
      <c r="K20" s="172" t="e">
        <f>#REF!</f>
        <v>#REF!</v>
      </c>
      <c r="L20" s="172" t="e">
        <f>#REF!</f>
        <v>#REF!</v>
      </c>
      <c r="M20" s="172" t="e">
        <f>#REF!</f>
        <v>#REF!</v>
      </c>
      <c r="N20" s="171" t="e">
        <f>#REF!</f>
        <v>#REF!</v>
      </c>
      <c r="O20" s="171" t="e">
        <f>#REF!</f>
        <v>#REF!</v>
      </c>
      <c r="P20" t="e">
        <f>#REF!</f>
        <v>#REF!</v>
      </c>
      <c r="Q20" s="176" t="e">
        <f>#REF!</f>
        <v>#REF!</v>
      </c>
      <c r="R20" s="177" t="e">
        <f>#REF!</f>
        <v>#REF!</v>
      </c>
      <c r="S20" s="178" t="e">
        <f>#REF!</f>
        <v>#REF!</v>
      </c>
      <c r="T20" s="97" t="e">
        <f>I20-J20+K20+L20+M20+Q20+R20+S20</f>
        <v>#REF!</v>
      </c>
      <c r="U20" s="174" t="e">
        <f>G20-T20</f>
        <v>#REF!</v>
      </c>
      <c r="V20" s="179" t="e">
        <f t="shared" si="0"/>
        <v>#REF!</v>
      </c>
      <c r="W20" s="174" t="e">
        <f t="shared" si="1"/>
        <v>#REF!</v>
      </c>
      <c r="X20" s="180" t="e">
        <f t="shared" si="2"/>
        <v>#REF!</v>
      </c>
      <c r="Y20" s="181" t="e">
        <f t="shared" si="3"/>
        <v>#REF!</v>
      </c>
      <c r="Z20" s="175" t="e">
        <f t="shared" si="4"/>
        <v>#REF!</v>
      </c>
      <c r="AA20" s="182" t="e">
        <f t="shared" si="5"/>
        <v>#REF!</v>
      </c>
      <c r="AB20" s="182" t="e">
        <f t="shared" si="6"/>
        <v>#REF!</v>
      </c>
      <c r="AC20" s="171" t="e">
        <f t="shared" si="7"/>
        <v>#REF!</v>
      </c>
      <c r="AD20" s="183" t="e">
        <f t="shared" si="8"/>
        <v>#REF!</v>
      </c>
      <c r="AE20" s="175" t="e">
        <f>#REF!</f>
        <v>#REF!</v>
      </c>
      <c r="AF20" s="171" t="e">
        <f>#REF!</f>
        <v>#REF!</v>
      </c>
      <c r="AG20" s="183" t="e">
        <f>#REF!</f>
        <v>#REF!</v>
      </c>
      <c r="AH20" s="174" t="e">
        <f>#REF!</f>
        <v>#REF!</v>
      </c>
      <c r="AI20" s="174" t="e">
        <f>#REF!</f>
        <v>#REF!</v>
      </c>
      <c r="AJ20" s="184" t="e">
        <f t="shared" si="9"/>
        <v>#REF!</v>
      </c>
      <c r="AK20" s="185" t="e">
        <f t="shared" si="10"/>
        <v>#REF!</v>
      </c>
      <c r="AL20" s="185" t="e">
        <f t="shared" si="11"/>
        <v>#REF!</v>
      </c>
      <c r="AN20" s="130">
        <v>272317</v>
      </c>
      <c r="AO20" s="171">
        <v>248549</v>
      </c>
      <c r="AP20" s="131">
        <v>237777</v>
      </c>
      <c r="AQ20" s="131">
        <v>238534</v>
      </c>
      <c r="AR20" s="131">
        <f>SUM(AN20:AP20)</f>
        <v>758643</v>
      </c>
      <c r="AS20" s="131">
        <f t="shared" si="15"/>
        <v>252881</v>
      </c>
      <c r="AU20" s="130">
        <v>2023</v>
      </c>
      <c r="AV20" s="131"/>
      <c r="AW20" s="131">
        <f t="shared" si="12"/>
        <v>2023</v>
      </c>
      <c r="AX20" s="29"/>
      <c r="AY20" s="130">
        <v>294448</v>
      </c>
      <c r="AZ20" s="131">
        <v>13547</v>
      </c>
      <c r="BA20" s="131"/>
      <c r="BB20" s="131">
        <v>320354</v>
      </c>
      <c r="BC20" s="110">
        <f>AY20/BB20</f>
        <v>0.91913320888766803</v>
      </c>
      <c r="BD20" s="110"/>
      <c r="BE20" s="144" t="s">
        <v>50</v>
      </c>
      <c r="BF20" s="130">
        <v>200</v>
      </c>
      <c r="BG20" s="130"/>
      <c r="BH20" s="186" t="e">
        <f t="shared" si="13"/>
        <v>#REF!</v>
      </c>
      <c r="BI20" s="186" t="e">
        <f t="shared" ref="BI20:BI25" si="21">I20/$BG20</f>
        <v>#REF!</v>
      </c>
      <c r="BJ20" s="186"/>
      <c r="BK20" s="130" t="e">
        <f>K20/$BF$8</f>
        <v>#REF!</v>
      </c>
      <c r="BL20" s="130" t="e">
        <f>U20/$BF$8</f>
        <v>#REF!</v>
      </c>
      <c r="BM20" s="130" t="e">
        <f>Y20/$BF$8</f>
        <v>#REF!</v>
      </c>
    </row>
    <row r="21" spans="2:65" ht="39" customHeight="1" thickBot="1">
      <c r="B21" s="1331"/>
      <c r="C21" s="146" t="s">
        <v>1</v>
      </c>
      <c r="D21" s="146" t="e">
        <f>SUM(D17:D20)</f>
        <v>#REF!</v>
      </c>
      <c r="E21" s="147" t="e">
        <f>SUM(E17:E20)</f>
        <v>#REF!</v>
      </c>
      <c r="F21" s="148" t="e">
        <f>SUM(F17:F20)</f>
        <v>#REF!</v>
      </c>
      <c r="G21" s="149" t="e">
        <f>SUM(G17:G20)</f>
        <v>#REF!</v>
      </c>
      <c r="H21" s="241" t="e">
        <f>(D21+F21)/1000</f>
        <v>#REF!</v>
      </c>
      <c r="I21" s="150" t="e">
        <f>SUM(I17:I20)</f>
        <v>#REF!</v>
      </c>
      <c r="J21" s="147" t="e">
        <f>SUM(J17:J20)</f>
        <v>#REF!</v>
      </c>
      <c r="K21" s="147" t="e">
        <f>SUM(K17:K20)</f>
        <v>#REF!</v>
      </c>
      <c r="L21" s="147" t="e">
        <f>SUM(L17:L20)</f>
        <v>#REF!</v>
      </c>
      <c r="M21" s="147" t="e">
        <f>SUM(M17:M20)</f>
        <v>#REF!</v>
      </c>
      <c r="N21" s="146" t="e">
        <f>SUM(I21:M21)/1000</f>
        <v>#REF!</v>
      </c>
      <c r="O21" s="146" t="e">
        <f t="shared" ref="O21:U21" si="22">SUM(O17:O20)</f>
        <v>#REF!</v>
      </c>
      <c r="P21" s="146" t="e">
        <f t="shared" si="22"/>
        <v>#REF!</v>
      </c>
      <c r="Q21" s="151" t="e">
        <f t="shared" si="22"/>
        <v>#REF!</v>
      </c>
      <c r="R21" s="152" t="e">
        <f t="shared" si="22"/>
        <v>#REF!</v>
      </c>
      <c r="S21" s="153" t="e">
        <f t="shared" si="22"/>
        <v>#REF!</v>
      </c>
      <c r="T21" s="149" t="e">
        <f t="shared" si="22"/>
        <v>#REF!</v>
      </c>
      <c r="U21" s="149" t="e">
        <f t="shared" si="22"/>
        <v>#REF!</v>
      </c>
      <c r="V21" s="154" t="e">
        <f t="shared" si="0"/>
        <v>#REF!</v>
      </c>
      <c r="W21" s="149" t="e">
        <f t="shared" si="1"/>
        <v>#REF!</v>
      </c>
      <c r="X21" s="155" t="e">
        <f t="shared" si="2"/>
        <v>#REF!</v>
      </c>
      <c r="Y21" s="156" t="e">
        <f t="shared" si="3"/>
        <v>#REF!</v>
      </c>
      <c r="Z21" s="150" t="e">
        <f t="shared" si="4"/>
        <v>#REF!</v>
      </c>
      <c r="AA21" s="157" t="e">
        <f t="shared" si="5"/>
        <v>#REF!</v>
      </c>
      <c r="AB21" s="157" t="e">
        <f t="shared" si="6"/>
        <v>#REF!</v>
      </c>
      <c r="AC21" s="146" t="e">
        <f t="shared" si="7"/>
        <v>#REF!</v>
      </c>
      <c r="AD21" s="158" t="e">
        <f t="shared" si="8"/>
        <v>#REF!</v>
      </c>
      <c r="AE21" s="150" t="e">
        <f>SUM(AE17:AE20)</f>
        <v>#REF!</v>
      </c>
      <c r="AF21" s="146" t="e">
        <f>SUM(AF17:AF20)</f>
        <v>#REF!</v>
      </c>
      <c r="AG21" s="158" t="e">
        <f>SUM(AG17:AG20)</f>
        <v>#REF!</v>
      </c>
      <c r="AH21" s="149" t="e">
        <f>SUM(AH17:AH20)</f>
        <v>#REF!</v>
      </c>
      <c r="AI21" s="149" t="e">
        <f>SUM(AI17:AI20)</f>
        <v>#REF!</v>
      </c>
      <c r="AJ21" s="159" t="e">
        <f t="shared" si="9"/>
        <v>#REF!</v>
      </c>
      <c r="AK21" s="160" t="e">
        <f t="shared" si="10"/>
        <v>#REF!</v>
      </c>
      <c r="AL21" s="160" t="e">
        <f t="shared" si="11"/>
        <v>#REF!</v>
      </c>
      <c r="AN21" s="146">
        <f t="shared" ref="AN21:AS21" si="23">SUM(AN17:AN20)</f>
        <v>494194</v>
      </c>
      <c r="AO21" s="146">
        <f t="shared" si="23"/>
        <v>482675</v>
      </c>
      <c r="AP21" s="147">
        <f t="shared" si="23"/>
        <v>457576</v>
      </c>
      <c r="AQ21" s="147">
        <f t="shared" si="23"/>
        <v>453349</v>
      </c>
      <c r="AR21" s="147">
        <f t="shared" si="23"/>
        <v>1434445</v>
      </c>
      <c r="AS21" s="147">
        <f t="shared" si="23"/>
        <v>478148.33333333331</v>
      </c>
      <c r="AU21" s="146">
        <f>SUM(AU17:AU20)</f>
        <v>5059</v>
      </c>
      <c r="AV21" s="147">
        <v>0</v>
      </c>
      <c r="AW21" s="147">
        <f t="shared" si="12"/>
        <v>5059</v>
      </c>
      <c r="AX21" s="29"/>
      <c r="AY21" s="146"/>
      <c r="AZ21" s="147"/>
      <c r="BA21" s="147"/>
      <c r="BB21" s="147"/>
      <c r="BC21" s="110"/>
      <c r="BD21" s="110"/>
      <c r="BE21" s="161"/>
      <c r="BF21" s="146">
        <f>SUM(BF17:BF20)</f>
        <v>799</v>
      </c>
      <c r="BG21" s="146">
        <f>SUM(BG17:BG20)</f>
        <v>0</v>
      </c>
      <c r="BH21" s="162" t="e">
        <f t="shared" si="13"/>
        <v>#REF!</v>
      </c>
      <c r="BI21" s="162" t="e">
        <f t="shared" si="21"/>
        <v>#REF!</v>
      </c>
      <c r="BJ21" s="162"/>
      <c r="BK21" s="146" t="e">
        <f>SUM(BK17:BK20)</f>
        <v>#REF!</v>
      </c>
      <c r="BL21" s="146" t="e">
        <f>SUM(BL17:BL20)</f>
        <v>#REF!</v>
      </c>
      <c r="BM21" s="146" t="e">
        <f>SUM(BM17:BM20)</f>
        <v>#REF!</v>
      </c>
    </row>
    <row r="22" spans="2:65" ht="39" customHeight="1">
      <c r="B22" s="1333" t="s">
        <v>66</v>
      </c>
      <c r="C22" s="187" t="s">
        <v>67</v>
      </c>
      <c r="D22" s="188" t="e">
        <f>#REF!</f>
        <v>#REF!</v>
      </c>
      <c r="E22" s="189" t="e">
        <f>#REF!</f>
        <v>#REF!</v>
      </c>
      <c r="F22" s="190" t="e">
        <f>#REF!</f>
        <v>#REF!</v>
      </c>
      <c r="G22" s="191" t="e">
        <f>SUM(E22:F22)</f>
        <v>#REF!</v>
      </c>
      <c r="H22" s="243"/>
      <c r="I22" s="192" t="e">
        <f>#REF!</f>
        <v>#REF!</v>
      </c>
      <c r="J22" s="189" t="e">
        <f>#REF!</f>
        <v>#REF!</v>
      </c>
      <c r="K22" s="99" t="e">
        <f>#REF!</f>
        <v>#REF!</v>
      </c>
      <c r="L22" s="189" t="e">
        <f>#REF!</f>
        <v>#REF!</v>
      </c>
      <c r="M22" s="189" t="e">
        <f>#REF!</f>
        <v>#REF!</v>
      </c>
      <c r="N22" s="188" t="e">
        <f>#REF!</f>
        <v>#REF!</v>
      </c>
      <c r="O22" s="188" t="e">
        <f>#REF!</f>
        <v>#REF!</v>
      </c>
      <c r="P22" s="188" t="e">
        <f>#REF!</f>
        <v>#REF!</v>
      </c>
      <c r="Q22" s="193" t="e">
        <f>#REF!</f>
        <v>#REF!</v>
      </c>
      <c r="R22" s="194" t="e">
        <f>#REF!</f>
        <v>#REF!</v>
      </c>
      <c r="S22" s="195" t="e">
        <f>#REF!</f>
        <v>#REF!</v>
      </c>
      <c r="T22" s="97" t="e">
        <f>I22-J22+K22+L22+M22+Q22+R22+S22</f>
        <v>#REF!</v>
      </c>
      <c r="U22" s="191" t="e">
        <f>G22-T22</f>
        <v>#REF!</v>
      </c>
      <c r="V22" s="196" t="e">
        <f t="shared" si="0"/>
        <v>#REF!</v>
      </c>
      <c r="W22" s="191" t="e">
        <f t="shared" si="1"/>
        <v>#REF!</v>
      </c>
      <c r="X22" s="197" t="e">
        <f t="shared" si="2"/>
        <v>#REF!</v>
      </c>
      <c r="Y22" s="198" t="e">
        <f t="shared" si="3"/>
        <v>#REF!</v>
      </c>
      <c r="Z22" s="192" t="e">
        <f t="shared" si="4"/>
        <v>#REF!</v>
      </c>
      <c r="AA22" s="199" t="e">
        <f t="shared" si="5"/>
        <v>#REF!</v>
      </c>
      <c r="AB22" s="199" t="e">
        <f t="shared" si="6"/>
        <v>#REF!</v>
      </c>
      <c r="AC22" s="188" t="e">
        <f t="shared" si="7"/>
        <v>#REF!</v>
      </c>
      <c r="AD22" s="200" t="e">
        <f t="shared" si="8"/>
        <v>#REF!</v>
      </c>
      <c r="AE22" s="192" t="e">
        <f>#REF!</f>
        <v>#REF!</v>
      </c>
      <c r="AF22" s="188" t="e">
        <f>#REF!</f>
        <v>#REF!</v>
      </c>
      <c r="AG22" s="200" t="e">
        <f>#REF!</f>
        <v>#REF!</v>
      </c>
      <c r="AH22" s="191" t="e">
        <f>#REF!</f>
        <v>#REF!</v>
      </c>
      <c r="AI22" s="191" t="e">
        <f>#REF!</f>
        <v>#REF!</v>
      </c>
      <c r="AJ22" s="201" t="e">
        <f t="shared" si="9"/>
        <v>#REF!</v>
      </c>
      <c r="AK22" s="202" t="e">
        <f t="shared" si="10"/>
        <v>#REF!</v>
      </c>
      <c r="AL22" s="202" t="e">
        <f t="shared" si="11"/>
        <v>#REF!</v>
      </c>
      <c r="AN22" s="77">
        <v>123294</v>
      </c>
      <c r="AO22" s="188">
        <v>130471</v>
      </c>
      <c r="AP22" s="36">
        <v>131833</v>
      </c>
      <c r="AQ22" s="36">
        <v>127398</v>
      </c>
      <c r="AR22" s="36">
        <f t="shared" si="18"/>
        <v>385598</v>
      </c>
      <c r="AS22" s="36">
        <f>AR22/3</f>
        <v>128532.66666666667</v>
      </c>
      <c r="AU22" s="77">
        <v>895</v>
      </c>
      <c r="AV22" s="36"/>
      <c r="AW22" s="36">
        <f t="shared" si="12"/>
        <v>895</v>
      </c>
      <c r="AX22" s="29"/>
      <c r="AY22" s="77">
        <v>187410</v>
      </c>
      <c r="AZ22" s="36">
        <v>6835</v>
      </c>
      <c r="BA22" s="36"/>
      <c r="BB22" s="36">
        <v>209258</v>
      </c>
      <c r="BC22" s="110">
        <f>AY22/BB22</f>
        <v>0.8955930000286727</v>
      </c>
      <c r="BD22" s="110"/>
      <c r="BE22" s="92" t="s">
        <v>59</v>
      </c>
      <c r="BF22" s="77">
        <v>206</v>
      </c>
      <c r="BG22" s="130"/>
      <c r="BH22" s="113" t="e">
        <f t="shared" si="13"/>
        <v>#REF!</v>
      </c>
      <c r="BI22" s="113" t="e">
        <f t="shared" si="21"/>
        <v>#REF!</v>
      </c>
      <c r="BJ22" s="113"/>
      <c r="BK22" s="77" t="e">
        <f>K22/$BF$8</f>
        <v>#REF!</v>
      </c>
      <c r="BL22" s="77" t="e">
        <f>U22/$BF$8</f>
        <v>#REF!</v>
      </c>
      <c r="BM22" s="77" t="e">
        <f>Y22/$BF$8</f>
        <v>#REF!</v>
      </c>
    </row>
    <row r="23" spans="2:65" ht="39" customHeight="1">
      <c r="B23" s="1331"/>
      <c r="C23" s="203" t="s">
        <v>68</v>
      </c>
      <c r="D23" s="115" t="e">
        <f>#REF!</f>
        <v>#REF!</v>
      </c>
      <c r="E23" s="116" t="e">
        <f>#REF!</f>
        <v>#REF!</v>
      </c>
      <c r="F23" s="167"/>
      <c r="G23" s="118" t="e">
        <f>SUM(E23:F23)</f>
        <v>#REF!</v>
      </c>
      <c r="H23" s="239"/>
      <c r="I23" s="119" t="e">
        <f>#REF!</f>
        <v>#REF!</v>
      </c>
      <c r="J23" s="116" t="e">
        <f>#REF!</f>
        <v>#REF!</v>
      </c>
      <c r="K23" s="99" t="e">
        <f>#REF!</f>
        <v>#REF!</v>
      </c>
      <c r="L23" s="116" t="e">
        <f>#REF!</f>
        <v>#REF!</v>
      </c>
      <c r="M23" s="116" t="e">
        <f>#REF!</f>
        <v>#REF!</v>
      </c>
      <c r="N23" s="115" t="e">
        <f>#REF!</f>
        <v>#REF!</v>
      </c>
      <c r="O23" s="115" t="e">
        <f>#REF!</f>
        <v>#REF!</v>
      </c>
      <c r="P23" s="115" t="e">
        <f>#REF!</f>
        <v>#REF!</v>
      </c>
      <c r="Q23" s="120" t="e">
        <f>#REF!</f>
        <v>#REF!</v>
      </c>
      <c r="R23" s="121" t="e">
        <f>#REF!</f>
        <v>#REF!</v>
      </c>
      <c r="S23" s="122" t="e">
        <f>#REF!</f>
        <v>#REF!</v>
      </c>
      <c r="T23" s="97" t="e">
        <f>I23-J23+K23+L23+M23+Q23+R23+S23</f>
        <v>#REF!</v>
      </c>
      <c r="U23" s="118" t="e">
        <f>G23-T23</f>
        <v>#REF!</v>
      </c>
      <c r="V23" s="123" t="e">
        <f t="shared" si="0"/>
        <v>#REF!</v>
      </c>
      <c r="W23" s="118" t="e">
        <f t="shared" si="1"/>
        <v>#REF!</v>
      </c>
      <c r="X23" s="124" t="e">
        <f t="shared" si="2"/>
        <v>#REF!</v>
      </c>
      <c r="Y23" s="125" t="e">
        <f t="shared" si="3"/>
        <v>#REF!</v>
      </c>
      <c r="Z23" s="119" t="e">
        <f t="shared" si="4"/>
        <v>#REF!</v>
      </c>
      <c r="AA23" s="126" t="e">
        <f t="shared" si="5"/>
        <v>#REF!</v>
      </c>
      <c r="AB23" s="126" t="e">
        <f t="shared" si="6"/>
        <v>#REF!</v>
      </c>
      <c r="AC23" s="115" t="e">
        <f t="shared" si="7"/>
        <v>#REF!</v>
      </c>
      <c r="AD23" s="164" t="e">
        <f t="shared" si="8"/>
        <v>#REF!</v>
      </c>
      <c r="AE23" s="119" t="e">
        <f>#REF!</f>
        <v>#REF!</v>
      </c>
      <c r="AF23" s="115" t="e">
        <f>#REF!</f>
        <v>#REF!</v>
      </c>
      <c r="AG23" s="164" t="e">
        <f>#REF!</f>
        <v>#REF!</v>
      </c>
      <c r="AH23" s="118" t="e">
        <f>#REF!</f>
        <v>#REF!</v>
      </c>
      <c r="AI23" s="118" t="e">
        <f>#REF!</f>
        <v>#REF!</v>
      </c>
      <c r="AJ23" s="127" t="e">
        <f t="shared" si="9"/>
        <v>#REF!</v>
      </c>
      <c r="AK23" s="128" t="e">
        <f t="shared" si="10"/>
        <v>#REF!</v>
      </c>
      <c r="AL23" s="128" t="e">
        <f t="shared" si="11"/>
        <v>#REF!</v>
      </c>
      <c r="AN23" s="130">
        <v>51685</v>
      </c>
      <c r="AO23" s="115">
        <v>47988</v>
      </c>
      <c r="AP23" s="131">
        <v>46814</v>
      </c>
      <c r="AQ23" s="131">
        <v>53998</v>
      </c>
      <c r="AR23" s="131">
        <f t="shared" si="18"/>
        <v>146487</v>
      </c>
      <c r="AS23" s="131">
        <f>AR23/3</f>
        <v>48829</v>
      </c>
      <c r="AU23" s="130">
        <v>900</v>
      </c>
      <c r="AV23" s="131"/>
      <c r="AW23" s="131">
        <f t="shared" si="12"/>
        <v>900</v>
      </c>
      <c r="AX23" s="29"/>
      <c r="AY23" s="130">
        <v>142010</v>
      </c>
      <c r="AZ23" s="131">
        <v>6955</v>
      </c>
      <c r="BA23" s="131"/>
      <c r="BB23" s="131">
        <v>155952</v>
      </c>
      <c r="BC23" s="110">
        <f>AY23/BB23</f>
        <v>0.91060069765055918</v>
      </c>
      <c r="BD23" s="110"/>
      <c r="BE23" s="144" t="s">
        <v>50</v>
      </c>
      <c r="BF23" s="130">
        <v>200</v>
      </c>
      <c r="BG23" s="130"/>
      <c r="BH23" s="114" t="e">
        <f t="shared" si="13"/>
        <v>#REF!</v>
      </c>
      <c r="BI23" s="114" t="e">
        <f t="shared" si="21"/>
        <v>#REF!</v>
      </c>
      <c r="BJ23" s="114" t="s">
        <v>51</v>
      </c>
      <c r="BK23" s="130" t="e">
        <f>K23/$BF$8</f>
        <v>#REF!</v>
      </c>
      <c r="BL23" s="130" t="e">
        <f>U23/$BF$8</f>
        <v>#REF!</v>
      </c>
      <c r="BM23" s="130" t="e">
        <f>Y23/$BF$8</f>
        <v>#REF!</v>
      </c>
    </row>
    <row r="24" spans="2:65" ht="39" customHeight="1">
      <c r="B24" s="1331"/>
      <c r="C24" s="204" t="s">
        <v>87</v>
      </c>
      <c r="D24" s="171" t="e">
        <f>#REF!</f>
        <v>#REF!</v>
      </c>
      <c r="E24" s="172" t="e">
        <f>#REF!</f>
        <v>#REF!</v>
      </c>
      <c r="F24" s="173"/>
      <c r="G24" s="174" t="e">
        <f>SUM(E24:F24)</f>
        <v>#REF!</v>
      </c>
      <c r="H24" s="242"/>
      <c r="I24" s="175" t="e">
        <f>#REF!</f>
        <v>#REF!</v>
      </c>
      <c r="J24" s="172" t="e">
        <f>#REF!</f>
        <v>#REF!</v>
      </c>
      <c r="K24" s="99" t="e">
        <f>#REF!</f>
        <v>#REF!</v>
      </c>
      <c r="L24" s="172" t="e">
        <f>#REF!</f>
        <v>#REF!</v>
      </c>
      <c r="M24" s="172" t="e">
        <f>#REF!</f>
        <v>#REF!</v>
      </c>
      <c r="N24" s="171" t="e">
        <f>#REF!</f>
        <v>#REF!</v>
      </c>
      <c r="O24" s="171" t="e">
        <f>#REF!</f>
        <v>#REF!</v>
      </c>
      <c r="P24" s="171" t="e">
        <f>#REF!</f>
        <v>#REF!</v>
      </c>
      <c r="Q24" s="176" t="e">
        <f>#REF!</f>
        <v>#REF!</v>
      </c>
      <c r="R24" s="177" t="e">
        <f>#REF!</f>
        <v>#REF!</v>
      </c>
      <c r="S24" s="178" t="e">
        <f>#REF!</f>
        <v>#REF!</v>
      </c>
      <c r="T24" s="97" t="e">
        <f>I24-J24+K24+L24+M24+Q24+R24+S24</f>
        <v>#REF!</v>
      </c>
      <c r="U24" s="174" t="e">
        <f>G24-T24</f>
        <v>#REF!</v>
      </c>
      <c r="V24" s="179" t="e">
        <f t="shared" si="0"/>
        <v>#REF!</v>
      </c>
      <c r="W24" s="174" t="e">
        <f t="shared" si="1"/>
        <v>#REF!</v>
      </c>
      <c r="X24" s="180" t="e">
        <f t="shared" si="2"/>
        <v>#REF!</v>
      </c>
      <c r="Y24" s="181" t="e">
        <f t="shared" si="3"/>
        <v>#REF!</v>
      </c>
      <c r="Z24" s="175" t="e">
        <f t="shared" si="4"/>
        <v>#REF!</v>
      </c>
      <c r="AA24" s="182" t="e">
        <f t="shared" si="5"/>
        <v>#REF!</v>
      </c>
      <c r="AB24" s="182" t="e">
        <f t="shared" si="6"/>
        <v>#REF!</v>
      </c>
      <c r="AC24" s="171" t="e">
        <f t="shared" si="7"/>
        <v>#REF!</v>
      </c>
      <c r="AD24" s="183" t="e">
        <f t="shared" si="8"/>
        <v>#REF!</v>
      </c>
      <c r="AE24" s="175" t="e">
        <f>#REF!</f>
        <v>#REF!</v>
      </c>
      <c r="AF24" s="171" t="e">
        <f>#REF!</f>
        <v>#REF!</v>
      </c>
      <c r="AG24" s="183" t="e">
        <f>#REF!</f>
        <v>#REF!</v>
      </c>
      <c r="AH24" s="174" t="e">
        <f>#REF!</f>
        <v>#REF!</v>
      </c>
      <c r="AI24" s="174" t="e">
        <f>#REF!</f>
        <v>#REF!</v>
      </c>
      <c r="AJ24" s="184" t="e">
        <f t="shared" si="9"/>
        <v>#REF!</v>
      </c>
      <c r="AK24" s="185" t="e">
        <f t="shared" si="10"/>
        <v>#REF!</v>
      </c>
      <c r="AL24" s="185" t="e">
        <f t="shared" si="11"/>
        <v>#REF!</v>
      </c>
      <c r="AN24" s="130">
        <v>48822</v>
      </c>
      <c r="AO24" s="171">
        <v>55322</v>
      </c>
      <c r="AP24" s="131">
        <v>62576</v>
      </c>
      <c r="AQ24" s="131">
        <v>68006</v>
      </c>
      <c r="AR24" s="131">
        <f t="shared" si="18"/>
        <v>166720</v>
      </c>
      <c r="AS24" s="131">
        <f>AR24/3</f>
        <v>55573.333333333336</v>
      </c>
      <c r="AU24" s="130">
        <v>913</v>
      </c>
      <c r="AV24" s="131"/>
      <c r="AW24" s="131">
        <f t="shared" si="12"/>
        <v>913</v>
      </c>
      <c r="AX24" s="29"/>
      <c r="AY24" s="130">
        <v>150485</v>
      </c>
      <c r="AZ24" s="131">
        <v>10317</v>
      </c>
      <c r="BA24" s="131"/>
      <c r="BB24" s="131">
        <v>169286</v>
      </c>
      <c r="BC24" s="110">
        <f>AY24/BB24</f>
        <v>0.88893942795033254</v>
      </c>
      <c r="BD24" s="110"/>
      <c r="BE24" s="205" t="s">
        <v>50</v>
      </c>
      <c r="BF24" s="145">
        <v>200</v>
      </c>
      <c r="BG24" s="206"/>
      <c r="BH24" s="207" t="e">
        <f t="shared" si="13"/>
        <v>#REF!</v>
      </c>
      <c r="BI24" s="207" t="e">
        <f t="shared" si="21"/>
        <v>#REF!</v>
      </c>
      <c r="BJ24" s="207"/>
      <c r="BK24" s="130" t="e">
        <f>K24/$BF$8</f>
        <v>#REF!</v>
      </c>
      <c r="BL24" s="130" t="e">
        <f>U24/$BF$8</f>
        <v>#REF!</v>
      </c>
      <c r="BM24" s="130" t="e">
        <f>Y24/$BF$8</f>
        <v>#REF!</v>
      </c>
    </row>
    <row r="25" spans="2:65" ht="39" customHeight="1" thickBot="1">
      <c r="B25" s="1332"/>
      <c r="C25" s="208" t="s">
        <v>1</v>
      </c>
      <c r="D25" s="146" t="e">
        <f>SUM(D22:D24)</f>
        <v>#REF!</v>
      </c>
      <c r="E25" s="147" t="e">
        <f>SUM(E22:E24)</f>
        <v>#REF!</v>
      </c>
      <c r="F25" s="148" t="e">
        <f>SUM(F22:F24)</f>
        <v>#REF!</v>
      </c>
      <c r="G25" s="149" t="e">
        <f>SUM(G22:G24)</f>
        <v>#REF!</v>
      </c>
      <c r="H25" s="241" t="e">
        <f>(D25+F25)/1000</f>
        <v>#REF!</v>
      </c>
      <c r="I25" s="150" t="e">
        <f>SUM(I22:I24)</f>
        <v>#REF!</v>
      </c>
      <c r="J25" s="147" t="e">
        <f>SUM(J22:J24)</f>
        <v>#REF!</v>
      </c>
      <c r="K25" s="147" t="e">
        <f>SUM(K22:K24)</f>
        <v>#REF!</v>
      </c>
      <c r="L25" s="147" t="e">
        <f>SUM(L22:L24)</f>
        <v>#REF!</v>
      </c>
      <c r="M25" s="147" t="e">
        <f>SUM(M22:M24)</f>
        <v>#REF!</v>
      </c>
      <c r="N25" s="146" t="e">
        <f>SUM(I25:M25)/1000</f>
        <v>#REF!</v>
      </c>
      <c r="O25" s="146" t="e">
        <f t="shared" ref="O25:U25" si="24">SUM(O22:O24)</f>
        <v>#REF!</v>
      </c>
      <c r="P25" s="146" t="e">
        <f t="shared" si="24"/>
        <v>#REF!</v>
      </c>
      <c r="Q25" s="151" t="e">
        <f t="shared" si="24"/>
        <v>#REF!</v>
      </c>
      <c r="R25" s="152" t="e">
        <f t="shared" si="24"/>
        <v>#REF!</v>
      </c>
      <c r="S25" s="153" t="e">
        <f t="shared" si="24"/>
        <v>#REF!</v>
      </c>
      <c r="T25" s="149" t="e">
        <f t="shared" si="24"/>
        <v>#REF!</v>
      </c>
      <c r="U25" s="149" t="e">
        <f t="shared" si="24"/>
        <v>#REF!</v>
      </c>
      <c r="V25" s="154" t="e">
        <f t="shared" si="0"/>
        <v>#REF!</v>
      </c>
      <c r="W25" s="149" t="e">
        <f t="shared" si="1"/>
        <v>#REF!</v>
      </c>
      <c r="X25" s="155" t="e">
        <f t="shared" si="2"/>
        <v>#REF!</v>
      </c>
      <c r="Y25" s="156" t="e">
        <f t="shared" si="3"/>
        <v>#REF!</v>
      </c>
      <c r="Z25" s="150" t="e">
        <f t="shared" si="4"/>
        <v>#REF!</v>
      </c>
      <c r="AA25" s="157" t="e">
        <f t="shared" si="5"/>
        <v>#REF!</v>
      </c>
      <c r="AB25" s="157" t="e">
        <f t="shared" si="6"/>
        <v>#REF!</v>
      </c>
      <c r="AC25" s="146" t="e">
        <f t="shared" si="7"/>
        <v>#REF!</v>
      </c>
      <c r="AD25" s="158" t="e">
        <f t="shared" si="8"/>
        <v>#REF!</v>
      </c>
      <c r="AE25" s="150" t="e">
        <f>SUM(AE22:AE24)</f>
        <v>#REF!</v>
      </c>
      <c r="AF25" s="146" t="e">
        <f>SUM(AF22:AF24)</f>
        <v>#REF!</v>
      </c>
      <c r="AG25" s="158" t="e">
        <f>SUM(AG22:AG24)</f>
        <v>#REF!</v>
      </c>
      <c r="AH25" s="149" t="e">
        <f>SUM(AH22:AH24)</f>
        <v>#REF!</v>
      </c>
      <c r="AI25" s="149" t="e">
        <f>SUM(AI22:AI24)</f>
        <v>#REF!</v>
      </c>
      <c r="AJ25" s="159" t="e">
        <f t="shared" si="9"/>
        <v>#REF!</v>
      </c>
      <c r="AK25" s="160" t="e">
        <f t="shared" si="10"/>
        <v>#REF!</v>
      </c>
      <c r="AL25" s="160" t="e">
        <f t="shared" si="11"/>
        <v>#REF!</v>
      </c>
      <c r="AN25" s="146">
        <f t="shared" ref="AN25:AS25" si="25">SUM(AN22:AN24)</f>
        <v>223801</v>
      </c>
      <c r="AO25" s="146">
        <f t="shared" si="25"/>
        <v>233781</v>
      </c>
      <c r="AP25" s="147">
        <f t="shared" si="25"/>
        <v>241223</v>
      </c>
      <c r="AQ25" s="147">
        <f t="shared" si="25"/>
        <v>249402</v>
      </c>
      <c r="AR25" s="147">
        <f t="shared" si="25"/>
        <v>698805</v>
      </c>
      <c r="AS25" s="147">
        <f t="shared" si="25"/>
        <v>232935.00000000003</v>
      </c>
      <c r="AU25" s="146">
        <f>SUM(AU22:AU24)</f>
        <v>2708</v>
      </c>
      <c r="AV25" s="146">
        <f>SUM(AV22:AV24)</f>
        <v>0</v>
      </c>
      <c r="AW25" s="147">
        <f t="shared" si="12"/>
        <v>2708</v>
      </c>
      <c r="AX25" s="29"/>
      <c r="AY25" s="146"/>
      <c r="AZ25" s="146"/>
      <c r="BA25" s="146"/>
      <c r="BB25" s="146"/>
      <c r="BC25" s="29"/>
      <c r="BD25" s="29"/>
      <c r="BE25" s="161"/>
      <c r="BF25" s="146">
        <f>SUM(BF22:BF24)</f>
        <v>606</v>
      </c>
      <c r="BG25" s="209">
        <f>SUM(BG22:BG24)</f>
        <v>0</v>
      </c>
      <c r="BH25" s="209" t="e">
        <f t="shared" si="13"/>
        <v>#REF!</v>
      </c>
      <c r="BI25" s="209" t="e">
        <f t="shared" si="21"/>
        <v>#REF!</v>
      </c>
      <c r="BJ25" s="209"/>
      <c r="BK25" s="146" t="e">
        <f>SUM(BK22:BK24)</f>
        <v>#REF!</v>
      </c>
      <c r="BL25" s="146" t="e">
        <f>SUM(BL22:BL24)</f>
        <v>#REF!</v>
      </c>
      <c r="BM25" s="146" t="e">
        <f>SUM(BM22:BM24)</f>
        <v>#REF!</v>
      </c>
    </row>
    <row r="26" spans="2:65" ht="39" customHeight="1" thickBot="1">
      <c r="B26" s="1323" t="s">
        <v>162</v>
      </c>
      <c r="C26" s="1324"/>
      <c r="D26" s="61" t="e">
        <f t="shared" ref="D26:M26" si="26">SUM(D11,D16,D21,D25)</f>
        <v>#REF!</v>
      </c>
      <c r="E26" s="28" t="e">
        <f t="shared" si="26"/>
        <v>#REF!</v>
      </c>
      <c r="F26" s="62" t="e">
        <f t="shared" si="26"/>
        <v>#REF!</v>
      </c>
      <c r="G26" s="63" t="e">
        <f t="shared" si="26"/>
        <v>#REF!</v>
      </c>
      <c r="H26" s="63" t="e">
        <f t="shared" si="26"/>
        <v>#REF!</v>
      </c>
      <c r="I26" s="64" t="e">
        <f t="shared" si="26"/>
        <v>#REF!</v>
      </c>
      <c r="J26" s="65" t="e">
        <f t="shared" si="26"/>
        <v>#REF!</v>
      </c>
      <c r="K26" s="65" t="e">
        <f t="shared" si="26"/>
        <v>#REF!</v>
      </c>
      <c r="L26" s="65" t="e">
        <f t="shared" si="26"/>
        <v>#REF!</v>
      </c>
      <c r="M26" s="65" t="e">
        <f t="shared" si="26"/>
        <v>#REF!</v>
      </c>
      <c r="N26" s="61" t="e">
        <f>SUM(I26:M26)/1000</f>
        <v>#REF!</v>
      </c>
      <c r="O26" s="61" t="e">
        <f t="shared" ref="O26:U26" si="27">SUM(O11,O16,O21,O25)</f>
        <v>#REF!</v>
      </c>
      <c r="P26" s="61" t="e">
        <f t="shared" si="27"/>
        <v>#REF!</v>
      </c>
      <c r="Q26" s="66" t="e">
        <f t="shared" si="27"/>
        <v>#REF!</v>
      </c>
      <c r="R26" s="67" t="e">
        <f t="shared" si="27"/>
        <v>#REF!</v>
      </c>
      <c r="S26" s="68" t="e">
        <f t="shared" si="27"/>
        <v>#REF!</v>
      </c>
      <c r="T26" s="63" t="e">
        <f t="shared" si="27"/>
        <v>#REF!</v>
      </c>
      <c r="U26" s="63" t="e">
        <f t="shared" si="27"/>
        <v>#REF!</v>
      </c>
      <c r="V26" s="69" t="e">
        <f>U26/G26</f>
        <v>#REF!</v>
      </c>
      <c r="W26" s="63" t="e">
        <f>MAX((U26*0.4),0)</f>
        <v>#REF!</v>
      </c>
      <c r="X26" s="70" t="e">
        <f>U26-W26</f>
        <v>#REF!</v>
      </c>
      <c r="Y26" s="71" t="e">
        <f>SUM(X26,Q26)</f>
        <v>#REF!</v>
      </c>
      <c r="Z26" s="64" t="e">
        <f>$Y26/5%</f>
        <v>#REF!</v>
      </c>
      <c r="AA26" s="72" t="e">
        <f>$Y26/6.66%</f>
        <v>#REF!</v>
      </c>
      <c r="AB26" s="72" t="e">
        <f>$Y26/10%</f>
        <v>#REF!</v>
      </c>
      <c r="AC26" s="61" t="e">
        <f>$Y26/15%</f>
        <v>#REF!</v>
      </c>
      <c r="AD26" s="73" t="e">
        <f>$Y26/20%</f>
        <v>#REF!</v>
      </c>
      <c r="AE26" s="64" t="e">
        <f>SUM(AE11,AE16,AE21,AE25)</f>
        <v>#REF!</v>
      </c>
      <c r="AF26" s="61" t="e">
        <f>SUM(AF11,AF16,AF21,AF25)</f>
        <v>#REF!</v>
      </c>
      <c r="AG26" s="73" t="e">
        <f>SUM(AG11,AG16,AG21,AG25)</f>
        <v>#REF!</v>
      </c>
      <c r="AH26" s="63" t="e">
        <f>#REF!</f>
        <v>#REF!</v>
      </c>
      <c r="AI26" s="63" t="e">
        <f>#REF!</f>
        <v>#REF!</v>
      </c>
      <c r="AJ26" s="74" t="e">
        <f>SUM(AE26:AI26)</f>
        <v>#REF!</v>
      </c>
      <c r="AK26" s="75" t="e">
        <f>IF((AA26-AJ26)&gt;0,"○","×")</f>
        <v>#REF!</v>
      </c>
      <c r="AL26" s="75" t="e">
        <f>IF((AB26-AJ26)&gt;0,"○","×")</f>
        <v>#REF!</v>
      </c>
      <c r="AN26" s="61">
        <f t="shared" ref="AN26:AQ27" si="28">SUM(AN11,AN16,AN21,AN25)</f>
        <v>1124216</v>
      </c>
      <c r="AO26" s="61">
        <f t="shared" si="28"/>
        <v>1150987</v>
      </c>
      <c r="AP26" s="28">
        <f t="shared" si="28"/>
        <v>1151280</v>
      </c>
      <c r="AQ26" s="28">
        <f t="shared" si="28"/>
        <v>1096030</v>
      </c>
      <c r="AR26" s="28">
        <f>SUM(AO26:AQ26)</f>
        <v>3398297</v>
      </c>
      <c r="AS26" s="28">
        <f>SUM(AS11,AS16,AS21,AS25)</f>
        <v>1142161</v>
      </c>
      <c r="AU26" s="61">
        <f t="shared" ref="AU26:AW27" si="29">SUM(AU11,AU16,AU21,AU25)</f>
        <v>13554</v>
      </c>
      <c r="AV26" s="61">
        <f t="shared" si="29"/>
        <v>0</v>
      </c>
      <c r="AW26" s="28">
        <f t="shared" si="29"/>
        <v>13554</v>
      </c>
      <c r="AX26" s="29"/>
      <c r="AY26" s="61">
        <f>SUM(AY11,AY16,AY21,AY25)</f>
        <v>0</v>
      </c>
      <c r="AZ26" s="61"/>
      <c r="BA26" s="61">
        <f>SUM(BA11,BA16,BA21,BA25)</f>
        <v>0</v>
      </c>
      <c r="BB26" s="61"/>
      <c r="BC26" s="29"/>
      <c r="BD26" s="29"/>
      <c r="BE26" s="6"/>
      <c r="BF26" s="61">
        <f t="shared" ref="BF26:BH27" si="30">SUM(BF11,BF16,BF21,BF25)</f>
        <v>2495</v>
      </c>
      <c r="BG26" s="61">
        <f t="shared" si="30"/>
        <v>0</v>
      </c>
      <c r="BH26" s="76" t="e">
        <f t="shared" si="30"/>
        <v>#REF!</v>
      </c>
      <c r="BI26" s="76"/>
      <c r="BJ26" s="76"/>
      <c r="BK26" s="61" t="e">
        <f t="shared" ref="BK26:BM27" si="31">SUM(BK11,BK16,BK21,BK25)</f>
        <v>#REF!</v>
      </c>
      <c r="BL26" s="61" t="e">
        <f t="shared" si="31"/>
        <v>#REF!</v>
      </c>
      <c r="BM26" s="61" t="e">
        <f t="shared" si="31"/>
        <v>#REF!</v>
      </c>
    </row>
    <row r="27" spans="2:65" ht="39" customHeight="1" thickBot="1">
      <c r="B27" s="1323" t="s">
        <v>163</v>
      </c>
      <c r="C27" s="1324"/>
      <c r="D27" s="61" t="e">
        <f t="shared" ref="D27:AA27" si="32">D8+D12+D13+D17+D20+D22+D24</f>
        <v>#REF!</v>
      </c>
      <c r="E27" s="28" t="e">
        <f t="shared" si="32"/>
        <v>#REF!</v>
      </c>
      <c r="F27" s="62" t="e">
        <f t="shared" si="32"/>
        <v>#REF!</v>
      </c>
      <c r="G27" s="63" t="e">
        <f t="shared" si="32"/>
        <v>#REF!</v>
      </c>
      <c r="H27" s="63">
        <f t="shared" si="32"/>
        <v>0</v>
      </c>
      <c r="I27" s="64" t="e">
        <f t="shared" si="32"/>
        <v>#REF!</v>
      </c>
      <c r="J27" s="65" t="e">
        <f t="shared" si="32"/>
        <v>#REF!</v>
      </c>
      <c r="K27" s="65" t="e">
        <f t="shared" si="32"/>
        <v>#REF!</v>
      </c>
      <c r="L27" s="65" t="e">
        <f t="shared" si="32"/>
        <v>#REF!</v>
      </c>
      <c r="M27" s="65" t="e">
        <f t="shared" si="32"/>
        <v>#REF!</v>
      </c>
      <c r="N27" s="61" t="e">
        <f t="shared" si="32"/>
        <v>#REF!</v>
      </c>
      <c r="O27" s="61" t="e">
        <f t="shared" si="32"/>
        <v>#REF!</v>
      </c>
      <c r="P27" s="61" t="e">
        <f t="shared" si="32"/>
        <v>#REF!</v>
      </c>
      <c r="Q27" s="66" t="e">
        <f t="shared" si="32"/>
        <v>#REF!</v>
      </c>
      <c r="R27" s="67" t="e">
        <f t="shared" si="32"/>
        <v>#REF!</v>
      </c>
      <c r="S27" s="68" t="e">
        <f t="shared" si="32"/>
        <v>#REF!</v>
      </c>
      <c r="T27" s="63" t="e">
        <f t="shared" si="32"/>
        <v>#REF!</v>
      </c>
      <c r="U27" s="63" t="e">
        <f t="shared" si="32"/>
        <v>#REF!</v>
      </c>
      <c r="V27" s="69" t="e">
        <f t="shared" si="32"/>
        <v>#REF!</v>
      </c>
      <c r="W27" s="63" t="e">
        <f t="shared" si="32"/>
        <v>#REF!</v>
      </c>
      <c r="X27" s="70" t="e">
        <f t="shared" si="32"/>
        <v>#REF!</v>
      </c>
      <c r="Y27" s="71" t="e">
        <f t="shared" si="32"/>
        <v>#REF!</v>
      </c>
      <c r="Z27" s="64" t="e">
        <f t="shared" si="32"/>
        <v>#REF!</v>
      </c>
      <c r="AA27" s="72" t="e">
        <f t="shared" si="32"/>
        <v>#REF!</v>
      </c>
      <c r="AB27" s="72" t="e">
        <f>AB8+AB12+AB13+AB17+AB20+AB22+AB24</f>
        <v>#REF!</v>
      </c>
      <c r="AC27" s="61" t="e">
        <f>AC8+AC12+AC13+AC17+AC20+AC22+AC24</f>
        <v>#REF!</v>
      </c>
      <c r="AD27" s="73" t="e">
        <f>AD8+AD12+AD13+AD17+AD20+AD22+AD24</f>
        <v>#REF!</v>
      </c>
      <c r="AE27" s="64" t="e">
        <f t="shared" ref="AE27:AJ27" si="33">AE26</f>
        <v>#REF!</v>
      </c>
      <c r="AF27" s="61" t="e">
        <f t="shared" si="33"/>
        <v>#REF!</v>
      </c>
      <c r="AG27" s="73" t="e">
        <f t="shared" si="33"/>
        <v>#REF!</v>
      </c>
      <c r="AH27" s="63" t="e">
        <f t="shared" si="33"/>
        <v>#REF!</v>
      </c>
      <c r="AI27" s="63" t="e">
        <f t="shared" si="33"/>
        <v>#REF!</v>
      </c>
      <c r="AJ27" s="74" t="e">
        <f t="shared" si="33"/>
        <v>#REF!</v>
      </c>
      <c r="AK27" s="75" t="e">
        <f>IF((AA27-AJ27)&gt;0,"○","×")</f>
        <v>#REF!</v>
      </c>
      <c r="AL27" s="75" t="e">
        <f>IF((AB27-AJ27)&gt;0,"○","×")</f>
        <v>#REF!</v>
      </c>
      <c r="AN27" s="61">
        <f t="shared" si="28"/>
        <v>1463283</v>
      </c>
      <c r="AO27" s="61">
        <f t="shared" si="28"/>
        <v>1510787</v>
      </c>
      <c r="AP27" s="28">
        <f t="shared" si="28"/>
        <v>1498520</v>
      </c>
      <c r="AQ27" s="28">
        <f t="shared" si="28"/>
        <v>1410608</v>
      </c>
      <c r="AR27" s="28">
        <f>SUM(AO27:AQ27)</f>
        <v>4419915</v>
      </c>
      <c r="AS27" s="28">
        <f>SUM(AS12,AS17,AS22,AS26)</f>
        <v>1490863.3333333333</v>
      </c>
      <c r="AU27" s="61">
        <f t="shared" si="29"/>
        <v>16593</v>
      </c>
      <c r="AV27" s="61">
        <f t="shared" si="29"/>
        <v>0</v>
      </c>
      <c r="AW27" s="28">
        <f t="shared" si="29"/>
        <v>16593</v>
      </c>
      <c r="AX27" s="29"/>
      <c r="AY27" s="61">
        <f>SUM(AY12,AY17,AY22,AY26)</f>
        <v>491934</v>
      </c>
      <c r="AZ27" s="61"/>
      <c r="BA27" s="61">
        <f>SUM(BA12,BA17,BA22,BA26)</f>
        <v>0</v>
      </c>
      <c r="BB27" s="61"/>
      <c r="BC27" s="29"/>
      <c r="BD27" s="29"/>
      <c r="BE27" s="6"/>
      <c r="BF27" s="61">
        <f t="shared" si="30"/>
        <v>3101</v>
      </c>
      <c r="BG27" s="61">
        <f t="shared" si="30"/>
        <v>0</v>
      </c>
      <c r="BH27" s="76" t="e">
        <f t="shared" si="30"/>
        <v>#REF!</v>
      </c>
      <c r="BI27" s="76"/>
      <c r="BJ27" s="76"/>
      <c r="BK27" s="61" t="e">
        <f t="shared" si="31"/>
        <v>#REF!</v>
      </c>
      <c r="BL27" s="61" t="e">
        <f t="shared" si="31"/>
        <v>#REF!</v>
      </c>
      <c r="BM27" s="61" t="e">
        <f t="shared" si="31"/>
        <v>#REF!</v>
      </c>
    </row>
    <row r="28" spans="2:65" ht="27.75" customHeight="1">
      <c r="B28" s="210"/>
      <c r="C28" s="29"/>
      <c r="D28" s="29"/>
      <c r="E28" s="29"/>
      <c r="F28" s="29"/>
      <c r="G28" s="29"/>
      <c r="H28" s="29"/>
      <c r="I28" s="29"/>
      <c r="J28" s="29"/>
      <c r="K28" s="29"/>
      <c r="L28" s="29"/>
      <c r="M28" s="29"/>
      <c r="N28" s="29"/>
      <c r="O28" s="29"/>
      <c r="P28" s="29"/>
      <c r="Q28" s="29"/>
      <c r="T28" s="29"/>
      <c r="U28" s="29"/>
      <c r="V28" s="110"/>
      <c r="W28" s="29"/>
      <c r="X28" s="211"/>
      <c r="Y28" s="211"/>
      <c r="Z28" s="29"/>
      <c r="AA28" s="29"/>
      <c r="AB28" s="29"/>
      <c r="AC28" s="29"/>
      <c r="AD28" s="29"/>
      <c r="AE28" s="29"/>
      <c r="AF28" s="29"/>
      <c r="AG28" s="29"/>
      <c r="AH28" s="29"/>
      <c r="AI28" s="29"/>
      <c r="AJ28" s="29"/>
      <c r="AK28" s="29"/>
      <c r="AL28" s="29"/>
      <c r="AN28" s="29"/>
      <c r="AO28" s="29"/>
      <c r="AP28" s="29"/>
      <c r="AQ28" s="29"/>
      <c r="AR28" s="29"/>
      <c r="AS28" s="29"/>
      <c r="AU28" s="29"/>
      <c r="AV28" s="29"/>
      <c r="AW28" s="29"/>
      <c r="AX28" s="29"/>
      <c r="AY28" s="78"/>
      <c r="AZ28" s="78"/>
      <c r="BA28" s="78"/>
      <c r="BB28" s="29"/>
      <c r="BC28" s="29"/>
      <c r="BD28" s="29"/>
      <c r="BF28" s="29"/>
      <c r="BG28" s="29"/>
      <c r="BH28" s="29"/>
      <c r="BI28" s="29"/>
      <c r="BJ28" s="29"/>
      <c r="BK28" s="29"/>
      <c r="BL28" s="29"/>
      <c r="BM28" s="29"/>
    </row>
    <row r="29" spans="2:65" ht="27.75" customHeight="1">
      <c r="B29" s="212"/>
      <c r="C29" s="29"/>
      <c r="E29" s="29"/>
      <c r="F29" s="29"/>
      <c r="G29" s="29"/>
      <c r="H29" s="29"/>
      <c r="I29" s="29"/>
      <c r="J29" s="29"/>
      <c r="K29" s="29"/>
      <c r="L29" s="29"/>
      <c r="M29" s="29"/>
      <c r="N29" s="29"/>
      <c r="O29" s="29"/>
      <c r="P29" s="29"/>
      <c r="Q29" s="29"/>
      <c r="T29" s="29"/>
      <c r="U29" s="29"/>
      <c r="V29" s="110"/>
      <c r="W29" s="29"/>
      <c r="X29" s="211"/>
      <c r="Y29" s="211"/>
      <c r="Z29" s="29"/>
      <c r="AA29" s="29"/>
      <c r="AB29" s="29"/>
      <c r="AC29" s="29"/>
      <c r="AD29" s="29"/>
      <c r="AE29" s="29"/>
      <c r="AF29" s="29"/>
      <c r="AG29" s="29"/>
      <c r="AH29" s="29"/>
      <c r="AI29" s="29"/>
      <c r="AJ29" s="29"/>
      <c r="AK29" s="29"/>
      <c r="AL29" s="29"/>
      <c r="AN29" s="29"/>
      <c r="AO29" s="29"/>
      <c r="AP29" s="29"/>
      <c r="AQ29" s="29"/>
      <c r="AR29" s="29"/>
      <c r="AS29" s="29"/>
      <c r="AU29" s="29"/>
      <c r="AV29" s="29"/>
      <c r="AW29" s="29"/>
      <c r="AX29" s="29"/>
      <c r="AY29" s="29"/>
      <c r="AZ29" s="29"/>
      <c r="BA29" s="29"/>
      <c r="BB29" s="29"/>
      <c r="BC29" s="29"/>
      <c r="BD29" s="29"/>
      <c r="BE29" s="2" t="s">
        <v>69</v>
      </c>
      <c r="BF29" s="29">
        <v>159334</v>
      </c>
      <c r="BG29" s="29"/>
      <c r="BH29" s="29">
        <v>160034</v>
      </c>
      <c r="BI29" s="29"/>
      <c r="BJ29" s="29"/>
      <c r="BK29" s="29">
        <v>160034</v>
      </c>
      <c r="BL29" s="29"/>
      <c r="BM29" s="29"/>
    </row>
    <row r="30" spans="2:65" ht="27.75" customHeight="1">
      <c r="B30" s="212"/>
      <c r="C30" s="29"/>
      <c r="E30" s="29"/>
      <c r="F30" s="29"/>
      <c r="G30" s="29"/>
      <c r="H30" s="29"/>
      <c r="I30" s="29"/>
      <c r="J30" s="29"/>
      <c r="K30" s="29"/>
      <c r="L30" s="29"/>
      <c r="M30" s="29"/>
      <c r="N30" s="29"/>
      <c r="O30" s="29"/>
      <c r="P30" s="29"/>
      <c r="Q30" s="29"/>
      <c r="T30" s="29"/>
      <c r="U30" s="29"/>
      <c r="V30" s="110"/>
      <c r="W30" s="29"/>
      <c r="X30" s="211"/>
      <c r="Y30" s="211"/>
      <c r="Z30" s="29"/>
      <c r="AA30" s="29"/>
      <c r="AB30" s="29"/>
      <c r="AC30" s="29"/>
      <c r="AD30" s="29"/>
      <c r="AE30" s="29"/>
      <c r="AF30" s="29"/>
      <c r="AG30" s="29"/>
      <c r="AH30" s="29"/>
      <c r="AI30" s="29"/>
      <c r="AJ30" s="29"/>
      <c r="AK30" s="29"/>
      <c r="AL30" s="29"/>
      <c r="AN30" s="29"/>
      <c r="AO30" s="29"/>
      <c r="AP30" s="29"/>
      <c r="AQ30" s="29"/>
      <c r="AR30" s="29"/>
      <c r="AS30" s="29"/>
      <c r="AU30" s="29"/>
      <c r="AV30" s="29"/>
      <c r="AW30" s="29"/>
      <c r="AX30" s="29"/>
      <c r="AY30" s="29"/>
      <c r="AZ30" s="29"/>
      <c r="BA30" s="29"/>
      <c r="BB30" s="29"/>
      <c r="BC30" s="29"/>
      <c r="BD30" s="29"/>
      <c r="BE30" s="2" t="s">
        <v>78</v>
      </c>
      <c r="BF30" s="29">
        <f>BF33</f>
        <v>54265</v>
      </c>
      <c r="BG30" s="29"/>
      <c r="BH30" s="29"/>
      <c r="BI30" s="29"/>
      <c r="BJ30" s="29"/>
      <c r="BK30" s="29"/>
      <c r="BL30" s="29"/>
      <c r="BM30" s="29"/>
    </row>
    <row r="31" spans="2:65" ht="27.75" customHeight="1" thickBot="1">
      <c r="B31" s="212"/>
      <c r="C31" s="29"/>
      <c r="E31" s="29"/>
      <c r="F31" s="29"/>
      <c r="G31" s="29"/>
      <c r="H31" s="29"/>
      <c r="I31" s="29"/>
      <c r="J31" s="29"/>
      <c r="K31" s="29"/>
      <c r="L31" s="29"/>
      <c r="M31" s="29"/>
      <c r="N31" s="29"/>
      <c r="O31" s="29"/>
      <c r="P31" s="29"/>
      <c r="Q31" s="29"/>
      <c r="T31" s="29"/>
      <c r="U31" s="29"/>
      <c r="V31" s="110"/>
      <c r="W31" s="29"/>
      <c r="X31" s="211"/>
      <c r="Y31" s="211"/>
      <c r="Z31" s="29"/>
      <c r="AA31" s="29"/>
      <c r="AB31" s="29"/>
      <c r="AC31" s="29"/>
      <c r="AD31" s="29"/>
      <c r="AE31" s="29"/>
      <c r="AF31" s="29"/>
      <c r="AG31" s="29"/>
      <c r="AH31" s="29"/>
      <c r="AI31" s="29"/>
      <c r="AJ31" s="29"/>
      <c r="AK31" s="29"/>
      <c r="AL31" s="29"/>
      <c r="AN31" s="29"/>
      <c r="AO31" s="29"/>
      <c r="AP31" s="29"/>
      <c r="AQ31" s="29"/>
      <c r="AR31" s="29"/>
      <c r="AS31" s="29"/>
      <c r="AU31" s="29"/>
      <c r="AV31" s="29"/>
      <c r="AW31" s="29"/>
      <c r="AX31" s="29"/>
      <c r="AY31" s="29"/>
      <c r="AZ31" s="29"/>
      <c r="BA31" s="29"/>
      <c r="BB31" s="29"/>
      <c r="BC31" s="29"/>
      <c r="BD31" s="29"/>
      <c r="BE31" s="2" t="s">
        <v>79</v>
      </c>
      <c r="BF31" s="1">
        <v>55242</v>
      </c>
      <c r="BG31" s="29"/>
      <c r="BH31" s="29"/>
      <c r="BI31" s="29"/>
      <c r="BJ31" s="29"/>
      <c r="BK31" s="29"/>
      <c r="BL31" s="29"/>
      <c r="BM31" s="29"/>
    </row>
    <row r="32" spans="2:65" ht="27.75" customHeight="1">
      <c r="B32" s="212"/>
      <c r="C32" s="29"/>
      <c r="E32" s="29"/>
      <c r="F32" s="29"/>
      <c r="G32" s="29"/>
      <c r="H32" s="29"/>
      <c r="I32" s="29"/>
      <c r="J32" s="29"/>
      <c r="K32" s="29"/>
      <c r="L32" s="29"/>
      <c r="M32" s="29"/>
      <c r="N32" s="29"/>
      <c r="O32" s="29"/>
      <c r="P32" s="29"/>
      <c r="Q32" s="29"/>
      <c r="R32" s="213" t="s">
        <v>70</v>
      </c>
      <c r="S32" s="214" t="s">
        <v>71</v>
      </c>
      <c r="T32" s="29"/>
      <c r="U32" s="29"/>
      <c r="V32" s="110"/>
      <c r="W32" s="29"/>
      <c r="X32" s="211"/>
      <c r="Y32" s="211"/>
      <c r="Z32" s="29"/>
      <c r="AA32" s="29"/>
      <c r="AB32" s="29"/>
      <c r="AC32" s="29"/>
      <c r="AD32" s="29"/>
      <c r="AE32" s="29"/>
      <c r="AF32" s="29"/>
      <c r="AG32" s="29"/>
      <c r="AH32" s="29"/>
      <c r="AI32" s="29"/>
      <c r="AJ32" s="29"/>
      <c r="AK32" s="29"/>
      <c r="AL32" s="29"/>
      <c r="AN32" s="29"/>
      <c r="AO32" s="29"/>
      <c r="AP32" s="29"/>
      <c r="AQ32" s="29"/>
      <c r="AR32" s="29"/>
      <c r="AS32" s="29"/>
      <c r="AU32" s="29"/>
      <c r="AV32" s="29"/>
      <c r="AW32" s="29"/>
      <c r="AX32" s="29"/>
      <c r="AY32" s="29"/>
      <c r="AZ32" s="29"/>
      <c r="BA32" s="29"/>
      <c r="BB32" s="29"/>
      <c r="BC32" s="29"/>
      <c r="BD32" s="29"/>
      <c r="BE32" s="2" t="s">
        <v>80</v>
      </c>
      <c r="BF32" s="1">
        <v>-977</v>
      </c>
      <c r="BG32" s="29"/>
      <c r="BH32" s="29"/>
      <c r="BI32" s="29"/>
      <c r="BJ32" s="29"/>
      <c r="BK32" s="29"/>
      <c r="BL32" s="29"/>
      <c r="BM32" s="29"/>
    </row>
    <row r="33" spans="1:65" ht="27.75" customHeight="1" thickBot="1">
      <c r="B33" s="212"/>
      <c r="C33" s="29"/>
      <c r="E33" s="29"/>
      <c r="F33" s="211"/>
      <c r="G33" s="29"/>
      <c r="H33" s="29"/>
      <c r="I33" s="29"/>
      <c r="J33" s="29"/>
      <c r="K33" s="29"/>
      <c r="L33" s="29"/>
      <c r="M33" s="29"/>
      <c r="N33" s="29"/>
      <c r="O33" s="29"/>
      <c r="P33" s="29"/>
      <c r="Q33" s="29"/>
      <c r="R33" s="215" t="e">
        <f>R26+S26</f>
        <v>#REF!</v>
      </c>
      <c r="S33" s="216" t="e">
        <f>R33/G26</f>
        <v>#REF!</v>
      </c>
      <c r="T33" s="29"/>
      <c r="U33" s="29"/>
      <c r="V33" s="110"/>
      <c r="W33" s="29"/>
      <c r="X33" s="211"/>
      <c r="Y33" s="211"/>
      <c r="Z33" s="29"/>
      <c r="AA33" s="29"/>
      <c r="AB33" s="29"/>
      <c r="AC33" s="29"/>
      <c r="AD33" s="29"/>
      <c r="AE33" s="29"/>
      <c r="AF33" s="29"/>
      <c r="AG33" s="29"/>
      <c r="AH33" s="29"/>
      <c r="AI33" s="29"/>
      <c r="AJ33" s="29"/>
      <c r="AK33" s="29"/>
      <c r="AL33" s="29"/>
      <c r="AN33" s="29"/>
      <c r="AO33" s="29"/>
      <c r="AP33" s="29"/>
      <c r="AQ33" s="29"/>
      <c r="AR33" s="29"/>
      <c r="AS33" s="29"/>
      <c r="AU33" s="29"/>
      <c r="AV33" s="29"/>
      <c r="AW33" s="29"/>
      <c r="AX33" s="29"/>
      <c r="AY33" s="29"/>
      <c r="AZ33" s="29"/>
      <c r="BA33" s="29"/>
      <c r="BB33" s="29"/>
      <c r="BC33" s="29"/>
      <c r="BD33" s="29"/>
      <c r="BF33" s="1">
        <f>SUM(BF31:BF32)</f>
        <v>54265</v>
      </c>
      <c r="BG33" s="29"/>
      <c r="BH33" s="29"/>
      <c r="BI33" s="29"/>
      <c r="BJ33" s="29"/>
      <c r="BK33" s="29"/>
      <c r="BL33" s="29"/>
      <c r="BM33" s="29"/>
    </row>
    <row r="34" spans="1:65" ht="27.75" customHeight="1">
      <c r="B34" s="212"/>
      <c r="C34" s="29"/>
      <c r="E34" s="29"/>
      <c r="F34" s="211"/>
      <c r="G34" s="29"/>
      <c r="H34" s="29"/>
      <c r="I34" s="29"/>
      <c r="J34" s="29"/>
      <c r="K34" s="29"/>
      <c r="L34" s="29"/>
      <c r="M34" s="29"/>
      <c r="N34" s="29"/>
      <c r="O34" s="29"/>
      <c r="P34" s="29"/>
      <c r="Q34" s="29"/>
      <c r="T34" s="29"/>
      <c r="U34" s="29"/>
      <c r="V34" s="110"/>
      <c r="W34" s="29"/>
      <c r="X34" s="211"/>
      <c r="Y34" s="211"/>
      <c r="Z34" s="29"/>
      <c r="AA34" s="29"/>
      <c r="AB34" s="29"/>
      <c r="AC34" s="29"/>
      <c r="AD34" s="29"/>
      <c r="AE34" s="29"/>
      <c r="AF34" s="29"/>
      <c r="AG34" s="29"/>
      <c r="AH34" s="29"/>
      <c r="AI34" s="29"/>
      <c r="AJ34" s="29"/>
      <c r="AK34" s="29"/>
      <c r="AL34" s="29"/>
      <c r="AN34" s="29"/>
      <c r="AO34" s="29"/>
      <c r="AP34" s="29"/>
      <c r="AQ34" s="29"/>
      <c r="AR34" s="29"/>
      <c r="AS34" s="29"/>
      <c r="AU34" s="29"/>
      <c r="AV34" s="29"/>
      <c r="AW34" s="29"/>
      <c r="AX34" s="29"/>
      <c r="AY34" s="29"/>
      <c r="AZ34" s="29"/>
      <c r="BA34" s="29"/>
      <c r="BB34" s="29"/>
      <c r="BC34" s="29"/>
      <c r="BD34" s="29"/>
      <c r="BG34" s="29"/>
      <c r="BH34" s="29"/>
      <c r="BI34" s="29"/>
      <c r="BJ34" s="29"/>
      <c r="BK34" s="29"/>
      <c r="BL34" s="29"/>
      <c r="BM34" s="29"/>
    </row>
    <row r="35" spans="1:65" ht="27.75" customHeight="1">
      <c r="B35" s="212"/>
      <c r="C35" s="29"/>
      <c r="E35" s="29"/>
      <c r="F35" s="29"/>
      <c r="G35" s="29"/>
      <c r="H35" s="29"/>
      <c r="I35" s="29"/>
      <c r="J35" s="29"/>
      <c r="K35" s="29"/>
      <c r="L35" s="29"/>
      <c r="M35" s="29"/>
      <c r="N35" s="29"/>
      <c r="O35" s="29"/>
      <c r="P35" s="29"/>
      <c r="Q35" s="29"/>
      <c r="T35" s="29"/>
      <c r="U35" s="29"/>
      <c r="V35" s="110"/>
      <c r="W35" s="29"/>
      <c r="X35" s="211"/>
      <c r="Y35" s="211"/>
      <c r="Z35" s="29"/>
      <c r="AA35" s="29"/>
      <c r="AB35" s="29"/>
      <c r="AC35" s="29"/>
      <c r="AD35" s="29"/>
      <c r="AE35" s="29"/>
      <c r="AF35" s="29"/>
      <c r="AG35" s="29"/>
      <c r="AH35" s="29"/>
      <c r="AI35" s="29"/>
      <c r="AJ35" s="29"/>
      <c r="AK35" s="29"/>
      <c r="AL35" s="29"/>
      <c r="AN35" s="29"/>
      <c r="AO35" s="29"/>
      <c r="AP35" s="29"/>
      <c r="AQ35" s="29"/>
      <c r="AR35" s="29"/>
      <c r="AS35" s="29"/>
      <c r="AU35" s="29"/>
      <c r="AV35" s="29"/>
      <c r="AW35" s="29"/>
      <c r="AX35" s="29"/>
      <c r="AY35" s="29"/>
      <c r="AZ35" s="29"/>
      <c r="BA35" s="29"/>
      <c r="BB35" s="29"/>
      <c r="BC35" s="29"/>
      <c r="BD35" s="29"/>
      <c r="BF35" s="29"/>
      <c r="BG35" s="29"/>
      <c r="BH35" s="29"/>
      <c r="BI35" s="29"/>
      <c r="BJ35" s="29"/>
      <c r="BK35" s="29"/>
      <c r="BL35" s="29"/>
      <c r="BM35" s="29"/>
    </row>
    <row r="36" spans="1:65" ht="27.75" customHeight="1">
      <c r="B36" s="212"/>
      <c r="C36" s="29"/>
      <c r="E36" s="29"/>
      <c r="F36" s="29"/>
      <c r="G36" s="29"/>
      <c r="H36" s="29"/>
      <c r="I36" s="29"/>
      <c r="J36" s="29"/>
      <c r="K36" s="29"/>
      <c r="L36" s="29"/>
      <c r="M36" s="29"/>
      <c r="N36" s="29"/>
      <c r="O36" s="29"/>
      <c r="P36" s="29"/>
      <c r="Q36" s="29"/>
      <c r="T36" s="29"/>
      <c r="U36" s="29"/>
      <c r="V36" s="110"/>
      <c r="W36" s="29"/>
      <c r="X36" s="211"/>
      <c r="Y36" s="211"/>
      <c r="Z36" s="29"/>
      <c r="AA36" s="29"/>
      <c r="AB36" s="29"/>
      <c r="AC36" s="29"/>
      <c r="AD36" s="29"/>
      <c r="AE36" s="29"/>
      <c r="AF36" s="29"/>
      <c r="AG36" s="29"/>
      <c r="AH36" s="29"/>
      <c r="AI36" s="29"/>
      <c r="AJ36" s="29"/>
      <c r="AK36" s="29"/>
      <c r="AL36" s="29"/>
      <c r="AN36" s="29"/>
      <c r="AO36" s="29"/>
      <c r="AP36" s="29"/>
      <c r="AQ36" s="29"/>
      <c r="AR36" s="29"/>
      <c r="AS36" s="29"/>
      <c r="AU36" s="29"/>
      <c r="AV36" s="29"/>
      <c r="AW36" s="29"/>
      <c r="AX36" s="29"/>
      <c r="AY36" s="29"/>
      <c r="AZ36" s="29"/>
      <c r="BA36" s="29"/>
      <c r="BB36" s="29"/>
      <c r="BC36" s="29"/>
      <c r="BD36" s="29"/>
      <c r="BF36" s="29"/>
      <c r="BG36" s="29"/>
      <c r="BH36" s="29"/>
      <c r="BI36" s="29"/>
      <c r="BJ36" s="29"/>
      <c r="BK36" s="29"/>
      <c r="BL36" s="29"/>
      <c r="BM36" s="29"/>
    </row>
    <row r="37" spans="1:65" ht="27.75" customHeight="1">
      <c r="B37" s="212"/>
      <c r="C37" s="29"/>
      <c r="E37" s="29"/>
      <c r="F37" s="29"/>
      <c r="G37" s="29"/>
      <c r="H37" s="29"/>
      <c r="I37" s="29"/>
      <c r="J37" s="29"/>
      <c r="K37" s="29"/>
      <c r="L37" s="29"/>
      <c r="M37" s="29"/>
      <c r="N37" s="29"/>
      <c r="O37" s="29"/>
      <c r="P37" s="29"/>
      <c r="Q37" s="29"/>
      <c r="T37" s="29"/>
      <c r="U37" s="29"/>
      <c r="V37" s="110"/>
      <c r="W37" s="29"/>
      <c r="X37" s="211"/>
      <c r="Y37" s="211"/>
      <c r="Z37" s="29"/>
      <c r="AA37" s="29"/>
      <c r="AB37" s="29"/>
      <c r="AC37" s="29"/>
      <c r="AD37" s="29"/>
      <c r="AE37" s="29"/>
      <c r="AF37" s="29"/>
      <c r="AG37" s="29"/>
      <c r="AH37" s="29"/>
      <c r="AI37" s="29"/>
      <c r="AJ37" s="29"/>
      <c r="AK37" s="29"/>
      <c r="AL37" s="29"/>
      <c r="AN37" s="29"/>
      <c r="AO37" s="29"/>
      <c r="AP37" s="29"/>
      <c r="AQ37" s="29"/>
      <c r="AR37" s="29"/>
      <c r="AS37" s="29"/>
      <c r="AU37" s="29"/>
      <c r="AV37" s="29"/>
      <c r="AW37" s="29"/>
      <c r="AX37" s="29"/>
      <c r="AY37" s="29"/>
      <c r="AZ37" s="29"/>
      <c r="BA37" s="29"/>
      <c r="BB37" s="29"/>
      <c r="BC37" s="29"/>
      <c r="BD37" s="29"/>
      <c r="BF37" s="29"/>
      <c r="BG37" s="29"/>
      <c r="BH37" s="29"/>
      <c r="BI37" s="29"/>
      <c r="BJ37" s="29"/>
      <c r="BK37" s="29"/>
      <c r="BL37" s="29"/>
      <c r="BM37" s="29"/>
    </row>
    <row r="38" spans="1:65" ht="27.75" customHeight="1">
      <c r="B38" s="212"/>
      <c r="C38" s="29"/>
      <c r="E38" s="29"/>
      <c r="F38" s="29"/>
      <c r="G38" s="29"/>
      <c r="H38" s="29"/>
      <c r="I38" s="29"/>
      <c r="J38" s="29"/>
      <c r="K38" s="29"/>
      <c r="L38" s="29"/>
      <c r="M38" s="29"/>
      <c r="N38" s="29"/>
      <c r="O38" s="29"/>
      <c r="P38" s="29"/>
      <c r="Q38" s="29"/>
      <c r="T38" s="29"/>
      <c r="U38" s="29"/>
      <c r="V38" s="110"/>
      <c r="W38" s="29"/>
      <c r="X38" s="211"/>
      <c r="Y38" s="211"/>
      <c r="Z38" s="29"/>
      <c r="AA38" s="29"/>
      <c r="AB38" s="29"/>
      <c r="AC38" s="29"/>
      <c r="AD38" s="29"/>
      <c r="AE38" s="29"/>
      <c r="AF38" s="29"/>
      <c r="AG38" s="29"/>
      <c r="AH38" s="29"/>
      <c r="AI38" s="29"/>
      <c r="AJ38" s="29"/>
      <c r="AK38" s="29"/>
      <c r="AL38" s="29"/>
      <c r="AN38" s="29"/>
      <c r="AO38" s="29"/>
      <c r="AP38" s="29"/>
      <c r="AQ38" s="29"/>
      <c r="AR38" s="29"/>
      <c r="AS38" s="29"/>
      <c r="AU38" s="29"/>
      <c r="AV38" s="29"/>
      <c r="AW38" s="29"/>
      <c r="AX38" s="29"/>
      <c r="AY38" s="29"/>
      <c r="AZ38" s="29"/>
      <c r="BA38" s="29"/>
      <c r="BB38" s="29"/>
      <c r="BC38" s="29"/>
      <c r="BD38" s="29"/>
      <c r="BF38" s="29"/>
      <c r="BG38" s="29"/>
      <c r="BH38" s="29"/>
      <c r="BI38" s="29"/>
      <c r="BJ38" s="29"/>
      <c r="BK38" s="29"/>
      <c r="BL38" s="29"/>
      <c r="BM38" s="29"/>
    </row>
    <row r="39" spans="1:65" ht="27.75" customHeight="1">
      <c r="B39" s="212"/>
      <c r="C39" s="29"/>
      <c r="E39" s="29"/>
      <c r="F39" s="29"/>
      <c r="G39" s="29"/>
      <c r="H39" s="29"/>
      <c r="I39" s="29"/>
      <c r="J39" s="29"/>
      <c r="K39" s="29"/>
      <c r="L39" s="29"/>
      <c r="M39" s="29"/>
      <c r="N39" s="29"/>
      <c r="O39" s="29"/>
      <c r="P39" s="29"/>
      <c r="Q39" s="29"/>
      <c r="T39" s="29"/>
      <c r="U39" s="29"/>
      <c r="V39" s="110"/>
      <c r="W39" s="29"/>
      <c r="X39" s="211"/>
      <c r="Y39" s="211"/>
      <c r="Z39" s="29"/>
      <c r="AA39" s="29"/>
      <c r="AB39" s="29"/>
      <c r="AC39" s="29"/>
      <c r="AD39" s="29"/>
      <c r="AE39" s="29"/>
      <c r="AF39" s="29"/>
      <c r="AG39" s="29"/>
      <c r="AH39" s="29"/>
      <c r="AI39" s="29"/>
      <c r="AJ39" s="29"/>
      <c r="AK39" s="29"/>
      <c r="AL39" s="29"/>
      <c r="AN39" s="29"/>
      <c r="AO39" s="29"/>
      <c r="AP39" s="29"/>
      <c r="AQ39" s="29"/>
      <c r="AR39" s="29"/>
      <c r="AS39" s="29"/>
      <c r="AU39" s="29"/>
      <c r="AV39" s="29"/>
      <c r="AW39" s="29"/>
      <c r="AX39" s="29"/>
      <c r="AY39" s="29"/>
      <c r="AZ39" s="29"/>
      <c r="BA39" s="29"/>
      <c r="BB39" s="29"/>
      <c r="BC39" s="29"/>
      <c r="BD39" s="29"/>
      <c r="BF39" s="29"/>
      <c r="BG39" s="29"/>
      <c r="BH39" s="29"/>
      <c r="BI39" s="29"/>
      <c r="BJ39" s="29"/>
      <c r="BK39" s="29"/>
      <c r="BL39" s="29"/>
      <c r="BM39" s="29"/>
    </row>
    <row r="40" spans="1:65" ht="27.75" customHeight="1">
      <c r="A40" s="1" t="s">
        <v>88</v>
      </c>
      <c r="B40" s="212"/>
      <c r="C40" s="29"/>
      <c r="E40" s="29"/>
      <c r="F40" s="29"/>
      <c r="G40" s="29"/>
      <c r="H40" s="29"/>
      <c r="I40" s="29"/>
      <c r="J40" s="29"/>
      <c r="K40" s="29"/>
      <c r="L40" s="29"/>
      <c r="M40" s="29"/>
      <c r="N40" s="29"/>
      <c r="O40" s="29"/>
      <c r="P40" s="29"/>
      <c r="Q40" s="29"/>
      <c r="T40" s="29"/>
      <c r="U40" s="29"/>
      <c r="V40" s="110"/>
      <c r="W40" s="29"/>
      <c r="X40" s="211"/>
      <c r="Y40" s="211"/>
      <c r="Z40" s="29"/>
      <c r="AA40" s="29"/>
      <c r="AB40" s="29"/>
      <c r="AC40" s="29"/>
      <c r="AD40" s="29"/>
      <c r="AE40" s="29"/>
      <c r="AF40" s="29"/>
      <c r="AG40" s="29"/>
      <c r="AH40" s="29"/>
      <c r="AI40" s="29"/>
      <c r="AJ40" s="29"/>
      <c r="AK40" s="29"/>
      <c r="AL40" s="29"/>
      <c r="AN40" s="29"/>
      <c r="AO40" s="29"/>
      <c r="AP40" s="29"/>
      <c r="AQ40" s="29"/>
      <c r="AR40" s="29"/>
      <c r="AS40" s="29"/>
      <c r="AU40" s="29"/>
      <c r="AV40" s="29"/>
      <c r="AW40" s="29"/>
      <c r="AX40" s="29"/>
      <c r="AY40" s="29"/>
      <c r="AZ40" s="29"/>
      <c r="BA40" s="29"/>
      <c r="BB40" s="29"/>
      <c r="BC40" s="29"/>
      <c r="BD40" s="29"/>
      <c r="BF40" s="29"/>
      <c r="BG40" s="29"/>
      <c r="BH40" s="29"/>
      <c r="BI40" s="29"/>
      <c r="BJ40" s="29"/>
      <c r="BK40" s="29"/>
      <c r="BL40" s="29"/>
      <c r="BM40" s="29"/>
    </row>
    <row r="41" spans="1:65" ht="27.75" customHeight="1">
      <c r="B41" s="212"/>
      <c r="C41" s="29"/>
      <c r="E41" s="29"/>
      <c r="F41" s="29"/>
      <c r="G41" s="29"/>
      <c r="H41" s="29"/>
      <c r="I41" s="29"/>
      <c r="J41" s="29"/>
      <c r="K41" s="29"/>
      <c r="L41" s="29"/>
      <c r="M41" s="29"/>
      <c r="N41" s="29"/>
      <c r="O41" s="29"/>
      <c r="P41" s="29"/>
      <c r="Q41" s="29"/>
      <c r="T41" s="29"/>
      <c r="U41" s="29"/>
      <c r="V41" s="110"/>
      <c r="W41" s="29"/>
      <c r="X41" s="211"/>
      <c r="Y41" s="211"/>
      <c r="Z41" s="29"/>
      <c r="AA41" s="29"/>
      <c r="AB41" s="29"/>
      <c r="AC41" s="29"/>
      <c r="AD41" s="29"/>
      <c r="AE41" s="29"/>
      <c r="AF41" s="29"/>
      <c r="AG41" s="29"/>
      <c r="AH41" s="29"/>
      <c r="AI41" s="29"/>
      <c r="AJ41" s="29"/>
      <c r="AK41" s="29"/>
      <c r="AL41" s="29"/>
      <c r="AN41" s="29"/>
      <c r="AO41" s="29"/>
      <c r="AP41" s="29"/>
      <c r="AQ41" s="29"/>
      <c r="AR41" s="29"/>
      <c r="AS41" s="29"/>
      <c r="AU41" s="29"/>
      <c r="AV41" s="29"/>
      <c r="AW41" s="29"/>
      <c r="AX41" s="29"/>
      <c r="AY41" s="29"/>
      <c r="AZ41" s="29"/>
      <c r="BA41" s="29"/>
      <c r="BB41" s="29"/>
      <c r="BC41" s="29"/>
      <c r="BD41" s="29"/>
      <c r="BF41" s="29"/>
      <c r="BG41" s="29"/>
      <c r="BH41" s="29"/>
      <c r="BI41" s="29"/>
      <c r="BJ41" s="29"/>
      <c r="BK41" s="29"/>
      <c r="BL41" s="29"/>
      <c r="BM41" s="29"/>
    </row>
    <row r="42" spans="1:65" ht="27.75" customHeight="1">
      <c r="B42" s="212"/>
      <c r="C42" s="29"/>
      <c r="E42" s="29"/>
      <c r="F42" s="29"/>
      <c r="G42" s="29"/>
      <c r="H42" s="29"/>
      <c r="I42" s="29"/>
      <c r="J42" s="29"/>
      <c r="K42" s="29"/>
      <c r="L42" s="29"/>
      <c r="M42" s="29"/>
      <c r="N42" s="29"/>
      <c r="O42" s="29"/>
      <c r="P42" s="29"/>
      <c r="Q42" s="29"/>
      <c r="T42" s="29"/>
      <c r="U42" s="29"/>
      <c r="V42" s="110"/>
      <c r="W42" s="29"/>
      <c r="X42" s="211"/>
      <c r="Y42" s="211"/>
      <c r="Z42" s="29"/>
      <c r="AA42" s="29"/>
      <c r="AB42" s="29"/>
      <c r="AC42" s="29"/>
      <c r="AD42" s="29"/>
      <c r="AE42" s="29"/>
      <c r="AF42" s="29"/>
      <c r="AG42" s="29"/>
      <c r="AH42" s="29"/>
      <c r="AI42" s="29"/>
      <c r="AJ42" s="29"/>
      <c r="AK42" s="29"/>
      <c r="AL42" s="29"/>
      <c r="AN42" s="29"/>
      <c r="AO42" s="29"/>
      <c r="AP42" s="29"/>
      <c r="AQ42" s="29"/>
      <c r="AR42" s="29"/>
      <c r="AS42" s="29"/>
      <c r="AU42" s="29"/>
      <c r="AV42" s="29"/>
      <c r="AW42" s="29"/>
      <c r="AX42" s="29"/>
      <c r="AY42" s="29"/>
      <c r="AZ42" s="29"/>
      <c r="BA42" s="29"/>
      <c r="BB42" s="29"/>
      <c r="BC42" s="29"/>
      <c r="BD42" s="29"/>
      <c r="BF42" s="29"/>
      <c r="BG42" s="29"/>
      <c r="BH42" s="29"/>
      <c r="BI42" s="29"/>
      <c r="BJ42" s="29"/>
      <c r="BK42" s="29"/>
      <c r="BL42" s="29"/>
      <c r="BM42" s="29"/>
    </row>
    <row r="43" spans="1:65" ht="27.75" customHeight="1">
      <c r="B43" s="212"/>
      <c r="C43" s="29"/>
      <c r="E43" s="29"/>
      <c r="F43" s="29"/>
      <c r="G43" s="29"/>
      <c r="H43" s="29"/>
      <c r="I43" s="29"/>
      <c r="J43" s="29"/>
      <c r="K43" s="29"/>
      <c r="L43" s="29"/>
      <c r="M43" s="29"/>
      <c r="N43" s="29"/>
      <c r="O43" s="29"/>
      <c r="P43" s="29"/>
      <c r="Q43" s="29"/>
      <c r="T43" s="29"/>
      <c r="U43" s="29"/>
      <c r="V43" s="110"/>
      <c r="W43" s="29"/>
      <c r="X43" s="211"/>
      <c r="Y43" s="211"/>
      <c r="Z43" s="29"/>
      <c r="AA43" s="29"/>
      <c r="AB43" s="29"/>
      <c r="AC43" s="29"/>
      <c r="AD43" s="29"/>
      <c r="AE43" s="29"/>
      <c r="AF43" s="29"/>
      <c r="AG43" s="29"/>
      <c r="AH43" s="29"/>
      <c r="AI43" s="29"/>
      <c r="AJ43" s="29"/>
      <c r="AK43" s="29"/>
      <c r="AL43" s="29"/>
      <c r="AN43" s="29"/>
      <c r="AO43" s="29"/>
      <c r="AP43" s="29"/>
      <c r="AQ43" s="29"/>
      <c r="AR43" s="29"/>
      <c r="AS43" s="29"/>
      <c r="AU43" s="29"/>
      <c r="AV43" s="29"/>
      <c r="AW43" s="29"/>
      <c r="AX43" s="29"/>
      <c r="AY43" s="29"/>
      <c r="AZ43" s="29"/>
      <c r="BA43" s="29"/>
      <c r="BB43" s="29"/>
      <c r="BC43" s="29"/>
      <c r="BD43" s="29"/>
      <c r="BF43" s="29"/>
      <c r="BG43" s="29"/>
      <c r="BH43" s="29"/>
      <c r="BI43" s="29"/>
      <c r="BJ43" s="29"/>
      <c r="BK43" s="29"/>
      <c r="BL43" s="29"/>
      <c r="BM43" s="29"/>
    </row>
    <row r="44" spans="1:65" ht="27.75" customHeight="1">
      <c r="B44" s="212"/>
      <c r="C44" s="29"/>
      <c r="E44" s="29"/>
      <c r="F44" s="29"/>
      <c r="G44" s="29"/>
      <c r="H44" s="29"/>
      <c r="I44" s="29"/>
      <c r="J44" s="29"/>
      <c r="K44" s="29"/>
      <c r="L44" s="29"/>
      <c r="M44" s="29"/>
      <c r="N44" s="29"/>
      <c r="O44" s="29"/>
      <c r="P44" s="29"/>
      <c r="Q44" s="29"/>
      <c r="T44" s="29"/>
      <c r="U44" s="29"/>
      <c r="V44" s="110"/>
      <c r="W44" s="29"/>
      <c r="X44" s="211"/>
      <c r="Y44" s="211"/>
      <c r="Z44" s="29"/>
      <c r="AA44" s="29"/>
      <c r="AB44" s="29"/>
      <c r="AC44" s="29"/>
      <c r="AD44" s="29"/>
      <c r="AE44" s="29"/>
      <c r="AF44" s="29"/>
      <c r="AG44" s="29"/>
      <c r="AH44" s="29"/>
      <c r="AI44" s="29"/>
      <c r="AJ44" s="29"/>
      <c r="AK44" s="29"/>
      <c r="AL44" s="29"/>
      <c r="AN44" s="29"/>
      <c r="AO44" s="29"/>
      <c r="AP44" s="29"/>
      <c r="AQ44" s="29"/>
      <c r="AR44" s="29"/>
      <c r="AS44" s="29"/>
      <c r="AU44" s="29"/>
      <c r="AV44" s="29"/>
      <c r="AW44" s="29"/>
      <c r="AX44" s="29"/>
      <c r="AY44" s="29"/>
      <c r="AZ44" s="29"/>
      <c r="BA44" s="29"/>
      <c r="BB44" s="29"/>
      <c r="BC44" s="29"/>
      <c r="BD44" s="29"/>
      <c r="BF44" s="29"/>
      <c r="BG44" s="29"/>
      <c r="BH44" s="29"/>
      <c r="BI44" s="29"/>
      <c r="BJ44" s="29"/>
      <c r="BK44" s="29"/>
      <c r="BL44" s="29"/>
      <c r="BM44" s="29"/>
    </row>
    <row r="45" spans="1:65" ht="27.75" customHeight="1">
      <c r="B45" s="210"/>
      <c r="C45" s="29"/>
      <c r="D45" s="29"/>
      <c r="E45" s="29"/>
      <c r="F45" s="29"/>
      <c r="G45" s="29"/>
      <c r="H45" s="29"/>
      <c r="I45" s="29"/>
      <c r="J45" s="29"/>
      <c r="K45" s="29"/>
      <c r="L45" s="29"/>
      <c r="M45" s="29"/>
      <c r="N45" s="29"/>
      <c r="O45" s="29"/>
      <c r="P45" s="29"/>
      <c r="Q45" s="29"/>
      <c r="T45" s="29"/>
      <c r="U45" s="29"/>
      <c r="V45" s="110"/>
      <c r="W45" s="29"/>
      <c r="X45" s="211"/>
      <c r="Y45" s="211"/>
      <c r="Z45" s="29"/>
      <c r="AA45" s="29"/>
      <c r="AB45" s="29"/>
      <c r="AC45" s="29"/>
      <c r="AD45" s="29"/>
      <c r="AE45" s="29"/>
      <c r="AF45" s="29"/>
      <c r="AG45" s="29"/>
      <c r="AH45" s="29"/>
      <c r="AI45" s="29"/>
      <c r="AJ45" s="29"/>
      <c r="AK45" s="29"/>
      <c r="AL45" s="29"/>
      <c r="AN45" s="29"/>
      <c r="AO45" s="29"/>
      <c r="AP45" s="29"/>
      <c r="AQ45" s="29"/>
      <c r="AR45" s="29"/>
      <c r="AS45" s="29"/>
      <c r="AU45" s="29"/>
      <c r="AV45" s="29"/>
      <c r="AW45" s="29"/>
      <c r="AX45" s="29"/>
      <c r="AY45" s="29"/>
      <c r="AZ45" s="29"/>
      <c r="BA45" s="29"/>
      <c r="BB45" s="29"/>
      <c r="BC45" s="29"/>
      <c r="BD45" s="29"/>
      <c r="BG45" s="29"/>
      <c r="BH45" s="29">
        <f>BH49</f>
        <v>29148</v>
      </c>
      <c r="BI45" s="29"/>
      <c r="BJ45" s="29"/>
      <c r="BK45" s="29">
        <f>BK49</f>
        <v>29148</v>
      </c>
      <c r="BL45" s="29"/>
      <c r="BM45" s="29"/>
    </row>
    <row r="46" spans="1:65" ht="27" customHeight="1">
      <c r="A46" s="1" t="s">
        <v>89</v>
      </c>
      <c r="B46" s="211"/>
      <c r="C46" s="211"/>
      <c r="D46" s="211"/>
      <c r="E46" s="211"/>
      <c r="F46" s="211"/>
      <c r="G46" s="211"/>
      <c r="H46" s="211"/>
      <c r="I46" s="211"/>
      <c r="J46" s="211"/>
      <c r="K46" s="211"/>
      <c r="L46" s="211"/>
      <c r="M46" s="211"/>
      <c r="N46" s="211"/>
      <c r="O46" s="211"/>
      <c r="P46" s="211"/>
      <c r="Q46" s="211"/>
    </row>
    <row r="47" spans="1:65">
      <c r="B47" s="211"/>
      <c r="C47" s="211"/>
      <c r="D47" s="211"/>
      <c r="E47" s="211"/>
      <c r="F47" s="211"/>
      <c r="G47" s="211"/>
      <c r="H47" s="211"/>
      <c r="I47" s="211"/>
      <c r="J47" s="211"/>
      <c r="K47" s="211"/>
      <c r="L47" s="211"/>
      <c r="M47" s="211"/>
      <c r="N47" s="211"/>
      <c r="O47" s="211"/>
      <c r="P47" s="211"/>
      <c r="Q47" s="211"/>
      <c r="BH47" s="1">
        <v>60246</v>
      </c>
      <c r="BK47" s="1">
        <v>60246</v>
      </c>
    </row>
    <row r="48" spans="1:65">
      <c r="B48" s="211"/>
      <c r="C48" s="211"/>
      <c r="D48" s="221"/>
      <c r="E48" s="221"/>
      <c r="F48" s="211"/>
      <c r="G48" s="221"/>
      <c r="H48" s="221"/>
      <c r="I48" s="221"/>
      <c r="J48" s="221"/>
      <c r="K48" s="221"/>
      <c r="L48" s="221"/>
      <c r="M48" s="221"/>
      <c r="N48" s="211"/>
      <c r="O48" s="211"/>
      <c r="P48" s="211"/>
      <c r="Q48" s="211"/>
      <c r="BH48" s="1">
        <f>-(18444+7974+4680)</f>
        <v>-31098</v>
      </c>
      <c r="BK48" s="1">
        <f>-(18444+7974+4680)</f>
        <v>-31098</v>
      </c>
    </row>
    <row r="49" spans="1:63" ht="21.75" customHeight="1">
      <c r="B49" s="211"/>
      <c r="C49" s="211"/>
      <c r="D49" s="211"/>
      <c r="E49" s="211"/>
      <c r="F49" s="211"/>
      <c r="G49" s="211"/>
      <c r="H49" s="211"/>
      <c r="I49" s="245"/>
      <c r="J49" s="211"/>
      <c r="K49" s="245"/>
      <c r="L49" s="211"/>
      <c r="M49" s="246"/>
      <c r="N49" s="211"/>
      <c r="O49" s="211"/>
      <c r="P49" s="211"/>
      <c r="Q49" s="211"/>
      <c r="BH49" s="1">
        <f>SUM(BH47:BH48)</f>
        <v>29148</v>
      </c>
      <c r="BK49" s="1">
        <f>SUM(BK47:BK48)</f>
        <v>29148</v>
      </c>
    </row>
    <row r="50" spans="1:63" ht="21.75" customHeight="1">
      <c r="B50" s="211"/>
      <c r="C50" s="211"/>
      <c r="D50" s="211"/>
      <c r="E50" s="211"/>
      <c r="F50" s="211"/>
      <c r="G50" s="211"/>
      <c r="H50" s="211"/>
      <c r="I50" s="245"/>
      <c r="J50" s="211"/>
      <c r="K50" s="245"/>
      <c r="L50" s="211"/>
      <c r="M50" s="246"/>
      <c r="N50" s="211"/>
      <c r="O50" s="211"/>
      <c r="P50" s="211"/>
      <c r="Q50" s="211"/>
    </row>
    <row r="51" spans="1:63" ht="21.75" customHeight="1">
      <c r="A51" s="1" t="s">
        <v>115</v>
      </c>
      <c r="B51" s="211"/>
      <c r="C51" s="211"/>
      <c r="D51" s="211"/>
      <c r="E51" s="211"/>
      <c r="F51" s="211"/>
      <c r="G51" s="211"/>
      <c r="H51" s="211"/>
      <c r="I51" s="245"/>
      <c r="J51" s="211"/>
      <c r="K51" s="245"/>
      <c r="L51" s="211"/>
      <c r="M51" s="211"/>
      <c r="N51" s="211"/>
      <c r="O51" s="211"/>
      <c r="P51" s="211"/>
      <c r="Q51" s="211"/>
    </row>
    <row r="52" spans="1:63" ht="21.75" customHeight="1">
      <c r="B52" s="211"/>
      <c r="C52" s="211"/>
      <c r="D52" s="211"/>
      <c r="E52" s="211"/>
      <c r="F52" s="221"/>
      <c r="G52" s="211"/>
      <c r="H52" s="211"/>
      <c r="I52" s="245"/>
      <c r="J52" s="211"/>
      <c r="K52" s="245"/>
      <c r="L52" s="211"/>
      <c r="M52" s="211"/>
      <c r="N52" s="211"/>
      <c r="O52" s="211"/>
      <c r="P52" s="211"/>
      <c r="Q52" s="211"/>
    </row>
    <row r="53" spans="1:63" ht="21.75" customHeight="1">
      <c r="B53" s="211"/>
      <c r="C53" s="211"/>
      <c r="D53" s="211"/>
      <c r="E53" s="211"/>
      <c r="F53" s="245"/>
      <c r="G53" s="211"/>
      <c r="H53" s="211"/>
      <c r="I53" s="245"/>
      <c r="J53" s="211"/>
      <c r="K53" s="245"/>
      <c r="L53" s="211"/>
      <c r="M53" s="211"/>
      <c r="N53" s="211"/>
      <c r="O53" s="211"/>
      <c r="P53" s="211"/>
      <c r="Q53" s="211"/>
    </row>
    <row r="54" spans="1:63" ht="21.75" customHeight="1">
      <c r="B54" s="211"/>
      <c r="C54" s="211"/>
      <c r="D54" s="211"/>
      <c r="E54" s="211"/>
      <c r="F54" s="245"/>
      <c r="G54" s="211"/>
      <c r="H54" s="211"/>
      <c r="I54" s="245"/>
      <c r="J54" s="211"/>
      <c r="K54" s="247"/>
      <c r="L54" s="211"/>
      <c r="M54" s="211"/>
      <c r="N54" s="211"/>
      <c r="O54" s="211"/>
      <c r="P54" s="211"/>
      <c r="Q54" s="211"/>
    </row>
    <row r="55" spans="1:63">
      <c r="B55" s="211"/>
      <c r="C55" s="211"/>
      <c r="D55" s="211"/>
      <c r="E55" s="211"/>
      <c r="F55" s="245"/>
      <c r="G55" s="211"/>
      <c r="H55" s="211"/>
      <c r="I55" s="211"/>
      <c r="J55" s="211"/>
      <c r="K55" s="211"/>
      <c r="L55" s="211"/>
      <c r="M55" s="211"/>
      <c r="N55" s="211"/>
      <c r="O55" s="211"/>
      <c r="P55" s="211"/>
      <c r="Q55" s="211"/>
    </row>
    <row r="56" spans="1:63">
      <c r="B56" s="211"/>
      <c r="C56" s="211"/>
      <c r="D56" s="211"/>
      <c r="E56" s="211"/>
      <c r="F56" s="245"/>
      <c r="G56" s="211"/>
      <c r="H56" s="211"/>
      <c r="I56" s="211"/>
      <c r="J56" s="211"/>
      <c r="K56" s="211"/>
      <c r="L56" s="211"/>
      <c r="M56" s="211"/>
      <c r="N56" s="211"/>
      <c r="O56" s="211"/>
      <c r="P56" s="211"/>
      <c r="Q56" s="211"/>
    </row>
    <row r="57" spans="1:63">
      <c r="B57" s="211"/>
      <c r="C57" s="211"/>
      <c r="D57" s="211"/>
      <c r="E57" s="211"/>
      <c r="F57" s="245"/>
      <c r="G57" s="211"/>
      <c r="H57" s="211"/>
      <c r="I57" s="211"/>
      <c r="J57" s="211"/>
      <c r="K57" s="211"/>
      <c r="L57" s="211"/>
      <c r="M57" s="211"/>
      <c r="N57" s="211"/>
      <c r="O57" s="211"/>
      <c r="P57" s="211"/>
      <c r="Q57" s="211"/>
    </row>
    <row r="58" spans="1:63">
      <c r="B58" s="211"/>
      <c r="C58" s="211"/>
      <c r="D58" s="211"/>
      <c r="E58" s="211"/>
      <c r="F58" s="211"/>
      <c r="G58" s="211"/>
      <c r="H58" s="211"/>
      <c r="I58" s="211"/>
      <c r="J58" s="211"/>
      <c r="K58" s="211"/>
      <c r="L58" s="211"/>
      <c r="M58" s="211"/>
      <c r="N58" s="211"/>
      <c r="O58" s="211"/>
      <c r="P58" s="211"/>
      <c r="Q58" s="211"/>
    </row>
    <row r="59" spans="1:63">
      <c r="B59" s="211"/>
      <c r="C59" s="211"/>
      <c r="D59" s="211"/>
      <c r="E59" s="211"/>
      <c r="F59" s="211"/>
      <c r="G59" s="211"/>
      <c r="H59" s="211"/>
      <c r="I59" s="211"/>
      <c r="J59" s="211"/>
      <c r="K59" s="211"/>
      <c r="L59" s="211"/>
      <c r="M59" s="211"/>
      <c r="N59" s="211"/>
      <c r="O59" s="211"/>
      <c r="P59" s="211"/>
      <c r="Q59" s="211"/>
      <c r="R59" s="29"/>
      <c r="S59" s="29"/>
      <c r="T59" s="29"/>
      <c r="U59" s="29"/>
      <c r="V59" s="29"/>
      <c r="W59" s="29"/>
      <c r="X59" s="29"/>
      <c r="Y59" s="29"/>
      <c r="Z59" s="29"/>
    </row>
    <row r="60" spans="1:63">
      <c r="B60" s="211"/>
      <c r="C60" s="211"/>
      <c r="D60" s="211"/>
      <c r="E60" s="211"/>
      <c r="F60" s="211"/>
      <c r="G60" s="211"/>
      <c r="H60" s="211"/>
      <c r="I60" s="211"/>
      <c r="J60" s="211"/>
      <c r="K60" s="211"/>
      <c r="L60" s="211"/>
      <c r="M60" s="211"/>
      <c r="N60" s="211"/>
      <c r="O60" s="211"/>
      <c r="P60" s="211"/>
      <c r="Q60" s="211"/>
      <c r="R60" s="29"/>
      <c r="S60" s="29"/>
      <c r="T60" s="29"/>
      <c r="U60" s="29"/>
      <c r="V60" s="29"/>
      <c r="W60" s="29"/>
      <c r="X60" s="29"/>
      <c r="Y60" s="29"/>
      <c r="Z60" s="29"/>
    </row>
    <row r="61" spans="1:63">
      <c r="I61" s="29"/>
      <c r="J61" s="29"/>
      <c r="K61" s="29"/>
      <c r="L61" s="29"/>
      <c r="M61" s="29"/>
      <c r="N61" s="29"/>
      <c r="O61" s="29"/>
      <c r="P61" s="29"/>
      <c r="Q61" s="29"/>
      <c r="R61" s="29"/>
      <c r="S61" s="29"/>
      <c r="T61" s="29"/>
      <c r="U61" s="29"/>
      <c r="V61" s="29"/>
      <c r="W61" s="29"/>
      <c r="X61" s="29"/>
      <c r="Y61" s="29"/>
      <c r="Z61" s="29"/>
    </row>
    <row r="62" spans="1:63">
      <c r="I62" s="29"/>
      <c r="J62" s="29"/>
      <c r="K62" s="29"/>
      <c r="L62" s="29"/>
      <c r="M62" s="29"/>
      <c r="N62" s="29"/>
      <c r="O62" s="29"/>
      <c r="P62" s="29"/>
      <c r="Q62" s="29"/>
      <c r="R62" s="29"/>
      <c r="S62" s="29"/>
      <c r="T62" s="29"/>
      <c r="U62" s="29"/>
      <c r="V62" s="29"/>
      <c r="W62" s="29"/>
      <c r="X62" s="29"/>
      <c r="Y62" s="29"/>
      <c r="Z62" s="29"/>
    </row>
    <row r="63" spans="1:63">
      <c r="I63" s="29"/>
      <c r="J63" s="29"/>
      <c r="K63" s="29"/>
      <c r="L63" s="29"/>
      <c r="M63" s="29"/>
      <c r="N63" s="29"/>
      <c r="O63" s="29"/>
      <c r="P63" s="29"/>
      <c r="Q63" s="29"/>
      <c r="R63" s="29"/>
      <c r="S63" s="29"/>
      <c r="T63" s="29"/>
      <c r="U63" s="29"/>
      <c r="V63" s="29"/>
      <c r="W63" s="29"/>
      <c r="X63" s="29"/>
      <c r="Y63" s="29"/>
      <c r="Z63" s="29"/>
    </row>
    <row r="64" spans="1:63">
      <c r="I64" s="29"/>
      <c r="J64" s="29"/>
      <c r="K64" s="29"/>
      <c r="L64" s="29"/>
      <c r="M64" s="29"/>
      <c r="N64" s="29"/>
      <c r="O64" s="29"/>
      <c r="P64" s="29"/>
      <c r="Q64" s="29"/>
      <c r="R64" s="29"/>
      <c r="S64" s="29"/>
      <c r="T64" s="29"/>
      <c r="U64" s="29"/>
      <c r="V64" s="29"/>
      <c r="W64" s="29"/>
      <c r="X64" s="29"/>
      <c r="Y64" s="29"/>
      <c r="Z64" s="29"/>
    </row>
    <row r="65" spans="9:26">
      <c r="I65" s="29"/>
      <c r="J65" s="29"/>
      <c r="K65" s="29"/>
      <c r="L65" s="29"/>
      <c r="M65" s="29"/>
      <c r="N65" s="29"/>
      <c r="O65" s="29"/>
      <c r="P65" s="29"/>
      <c r="Q65" s="29"/>
      <c r="R65" s="29"/>
      <c r="S65" s="29"/>
      <c r="T65" s="29"/>
      <c r="U65" s="29"/>
      <c r="V65" s="29"/>
      <c r="W65" s="29"/>
      <c r="X65" s="29"/>
      <c r="Y65" s="29"/>
      <c r="Z65" s="29"/>
    </row>
    <row r="66" spans="9:26">
      <c r="I66" s="29"/>
      <c r="J66" s="29"/>
      <c r="K66" s="29"/>
      <c r="L66" s="29"/>
      <c r="M66" s="29"/>
      <c r="N66" s="29"/>
      <c r="O66" s="29"/>
      <c r="P66" s="29"/>
      <c r="Q66" s="29"/>
      <c r="R66" s="29"/>
      <c r="S66" s="29"/>
      <c r="T66" s="29"/>
      <c r="U66" s="29"/>
      <c r="V66" s="29"/>
      <c r="W66" s="29"/>
      <c r="X66" s="29"/>
      <c r="Y66" s="29"/>
      <c r="Z66" s="29"/>
    </row>
    <row r="67" spans="9:26">
      <c r="I67" s="29"/>
      <c r="J67" s="29"/>
      <c r="K67" s="29"/>
      <c r="L67" s="29"/>
      <c r="M67" s="29"/>
      <c r="N67" s="29"/>
      <c r="O67" s="29"/>
      <c r="P67" s="29"/>
      <c r="Q67" s="29"/>
      <c r="R67" s="29"/>
      <c r="S67" s="29"/>
      <c r="T67" s="29"/>
      <c r="U67" s="29"/>
      <c r="V67" s="29"/>
      <c r="W67" s="29"/>
      <c r="X67" s="29"/>
      <c r="Y67" s="29"/>
      <c r="Z67" s="29"/>
    </row>
    <row r="68" spans="9:26">
      <c r="I68" s="29"/>
      <c r="J68" s="29"/>
      <c r="K68" s="29"/>
      <c r="L68" s="29"/>
      <c r="M68" s="29"/>
      <c r="N68" s="29"/>
      <c r="O68" s="29"/>
      <c r="P68" s="29"/>
      <c r="Q68" s="29"/>
      <c r="R68" s="29"/>
      <c r="S68" s="29"/>
      <c r="T68" s="29"/>
      <c r="U68" s="29"/>
      <c r="V68" s="29"/>
      <c r="W68" s="29"/>
      <c r="X68" s="29"/>
      <c r="Y68" s="29"/>
      <c r="Z68" s="29"/>
    </row>
    <row r="69" spans="9:26">
      <c r="I69" s="29"/>
      <c r="J69" s="29"/>
      <c r="K69" s="29"/>
      <c r="L69" s="29"/>
      <c r="M69" s="29"/>
      <c r="N69" s="29"/>
      <c r="O69" s="29"/>
      <c r="P69" s="29"/>
      <c r="Q69" s="29"/>
      <c r="R69" s="29"/>
      <c r="S69" s="29"/>
      <c r="T69" s="29"/>
      <c r="U69" s="29"/>
      <c r="V69" s="29"/>
      <c r="W69" s="29"/>
      <c r="X69" s="29"/>
      <c r="Y69" s="29"/>
      <c r="Z69" s="29"/>
    </row>
    <row r="70" spans="9:26">
      <c r="I70" s="29"/>
      <c r="J70" s="29"/>
      <c r="K70" s="29"/>
      <c r="L70" s="29"/>
      <c r="M70" s="29"/>
      <c r="N70" s="29"/>
      <c r="O70" s="29"/>
      <c r="P70" s="29"/>
      <c r="Q70" s="29"/>
      <c r="R70" s="29"/>
      <c r="S70" s="29"/>
      <c r="T70" s="29"/>
      <c r="U70" s="29"/>
      <c r="V70" s="29"/>
      <c r="W70" s="29"/>
      <c r="X70" s="29"/>
      <c r="Y70" s="29"/>
      <c r="Z70" s="29"/>
    </row>
  </sheetData>
  <mergeCells count="10">
    <mergeCell ref="B26:C26"/>
    <mergeCell ref="B27:C27"/>
    <mergeCell ref="B22:B25"/>
    <mergeCell ref="D4:F4"/>
    <mergeCell ref="B2:AL2"/>
    <mergeCell ref="B7:B8"/>
    <mergeCell ref="B12:B16"/>
    <mergeCell ref="B17:B21"/>
    <mergeCell ref="B9:B11"/>
    <mergeCell ref="Z4:AD4"/>
  </mergeCells>
  <phoneticPr fontId="9"/>
  <printOptions horizontalCentered="1"/>
  <pageMargins left="0.39370078740157483" right="0.39370078740157483" top="0.78740157480314965" bottom="0.19685039370078741" header="0.11811023622047245" footer="0.11811023622047245"/>
  <pageSetup paperSize="8" scale="39" orientation="landscape" cellComments="asDisplayed"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2.5"/>
  <sheetData/>
  <phoneticPr fontId="9"/>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workbookViewId="0">
      <selection activeCell="C29" sqref="C29"/>
    </sheetView>
  </sheetViews>
  <sheetFormatPr defaultRowHeight="12.5"/>
  <cols>
    <col min="1" max="1" width="2.453125" customWidth="1"/>
    <col min="2" max="2" width="11.81640625" bestFit="1" customWidth="1"/>
    <col min="3" max="5" width="18.54296875" style="608" customWidth="1"/>
    <col min="6" max="6" width="18.54296875" customWidth="1"/>
    <col min="7" max="7" width="2.81640625" customWidth="1"/>
    <col min="8" max="8" width="15" style="608" customWidth="1"/>
    <col min="9" max="9" width="15" style="608" bestFit="1" customWidth="1"/>
    <col min="10" max="10" width="15" bestFit="1" customWidth="1"/>
    <col min="12" max="12" width="21.453125" customWidth="1"/>
    <col min="14" max="14" width="13.1796875" bestFit="1" customWidth="1"/>
    <col min="15" max="28" width="10.1796875" bestFit="1" customWidth="1"/>
    <col min="29" max="29" width="13.81640625" bestFit="1" customWidth="1"/>
  </cols>
  <sheetData>
    <row r="1" spans="2:12">
      <c r="C1" s="609" t="s">
        <v>366</v>
      </c>
      <c r="E1" s="267" t="s">
        <v>16</v>
      </c>
    </row>
    <row r="2" spans="2:12">
      <c r="C2" s="609" t="s">
        <v>368</v>
      </c>
      <c r="D2" s="609" t="s">
        <v>367</v>
      </c>
      <c r="E2" s="267"/>
      <c r="F2" s="384" t="s">
        <v>369</v>
      </c>
      <c r="H2" s="613" t="s">
        <v>370</v>
      </c>
      <c r="I2" s="613" t="s">
        <v>200</v>
      </c>
      <c r="J2" s="622" t="s">
        <v>288</v>
      </c>
      <c r="L2" s="384" t="s">
        <v>371</v>
      </c>
    </row>
    <row r="3" spans="2:12">
      <c r="B3" t="s">
        <v>256</v>
      </c>
      <c r="C3" s="608" t="e">
        <f>#REF!</f>
        <v>#REF!</v>
      </c>
      <c r="D3" s="608" t="e">
        <f>C3*15</f>
        <v>#REF!</v>
      </c>
      <c r="E3" s="608" t="e">
        <f>#REF!</f>
        <v>#REF!</v>
      </c>
      <c r="F3" s="608" t="e">
        <f>E3*0.4</f>
        <v>#REF!</v>
      </c>
      <c r="H3" s="615" t="e">
        <f>#REF!</f>
        <v>#REF!</v>
      </c>
      <c r="I3" s="615" t="e">
        <f>#REF!</f>
        <v>#REF!</v>
      </c>
      <c r="J3" s="616" t="e">
        <f>#REF!</f>
        <v>#REF!</v>
      </c>
      <c r="L3" s="614" t="e">
        <f t="shared" ref="L3:L16" si="0">I3-E3</f>
        <v>#REF!</v>
      </c>
    </row>
    <row r="4" spans="2:12">
      <c r="B4" t="s">
        <v>257</v>
      </c>
      <c r="C4" s="608" t="e">
        <f>#REF!</f>
        <v>#REF!</v>
      </c>
      <c r="D4" s="608" t="e">
        <f t="shared" ref="D4:D16" si="1">C4*15</f>
        <v>#REF!</v>
      </c>
      <c r="E4" s="608" t="e">
        <f>#REF!</f>
        <v>#REF!</v>
      </c>
      <c r="F4" s="608" t="e">
        <f t="shared" ref="F4:F16" si="2">E4*0.4</f>
        <v>#REF!</v>
      </c>
      <c r="H4" s="615" t="e">
        <f>#REF!</f>
        <v>#REF!</v>
      </c>
      <c r="I4" s="615" t="e">
        <f>#REF!</f>
        <v>#REF!</v>
      </c>
      <c r="J4" s="615" t="e">
        <f>#REF!</f>
        <v>#REF!</v>
      </c>
      <c r="L4" s="614" t="e">
        <f t="shared" si="0"/>
        <v>#REF!</v>
      </c>
    </row>
    <row r="5" spans="2:12">
      <c r="B5" t="s">
        <v>258</v>
      </c>
      <c r="C5" s="608" t="e">
        <f>#REF!</f>
        <v>#REF!</v>
      </c>
      <c r="D5" s="608" t="e">
        <f t="shared" si="1"/>
        <v>#REF!</v>
      </c>
      <c r="E5" s="608" t="e">
        <f>#REF!</f>
        <v>#REF!</v>
      </c>
      <c r="F5" s="608" t="e">
        <f t="shared" si="2"/>
        <v>#REF!</v>
      </c>
      <c r="H5" s="615" t="e">
        <f>#REF!</f>
        <v>#REF!</v>
      </c>
      <c r="I5" s="615" t="e">
        <f>#REF!</f>
        <v>#REF!</v>
      </c>
      <c r="J5" s="615" t="e">
        <f>#REF!</f>
        <v>#REF!</v>
      </c>
      <c r="L5" s="614" t="e">
        <f t="shared" si="0"/>
        <v>#REF!</v>
      </c>
    </row>
    <row r="6" spans="2:12">
      <c r="B6" t="s">
        <v>259</v>
      </c>
      <c r="C6" s="608" t="e">
        <f>#REF!</f>
        <v>#REF!</v>
      </c>
      <c r="D6" s="608" t="e">
        <f t="shared" si="1"/>
        <v>#REF!</v>
      </c>
      <c r="E6" s="608" t="e">
        <f>#REF!</f>
        <v>#REF!</v>
      </c>
      <c r="F6" s="608" t="e">
        <f t="shared" si="2"/>
        <v>#REF!</v>
      </c>
      <c r="H6" s="615" t="e">
        <f>#REF!</f>
        <v>#REF!</v>
      </c>
      <c r="I6" s="615" t="e">
        <f>#REF!</f>
        <v>#REF!</v>
      </c>
      <c r="J6" s="615" t="e">
        <f>#REF!</f>
        <v>#REF!</v>
      </c>
      <c r="L6" s="614" t="e">
        <f t="shared" si="0"/>
        <v>#REF!</v>
      </c>
    </row>
    <row r="7" spans="2:12">
      <c r="B7" t="s">
        <v>260</v>
      </c>
      <c r="C7" s="608" t="e">
        <f>#REF!</f>
        <v>#REF!</v>
      </c>
      <c r="D7" s="608" t="e">
        <f t="shared" si="1"/>
        <v>#REF!</v>
      </c>
      <c r="E7" s="608" t="e">
        <f>#REF!</f>
        <v>#REF!</v>
      </c>
      <c r="F7" s="608" t="e">
        <f t="shared" si="2"/>
        <v>#REF!</v>
      </c>
      <c r="H7" s="615" t="e">
        <f>#REF!</f>
        <v>#REF!</v>
      </c>
      <c r="I7" s="615" t="e">
        <f>#REF!</f>
        <v>#REF!</v>
      </c>
      <c r="J7" s="615" t="e">
        <f>#REF!</f>
        <v>#REF!</v>
      </c>
      <c r="L7" s="614" t="e">
        <f t="shared" si="0"/>
        <v>#REF!</v>
      </c>
    </row>
    <row r="8" spans="2:12">
      <c r="B8" t="s">
        <v>261</v>
      </c>
      <c r="C8" s="608" t="e">
        <f>#REF!</f>
        <v>#REF!</v>
      </c>
      <c r="D8" s="608" t="e">
        <f t="shared" si="1"/>
        <v>#REF!</v>
      </c>
      <c r="E8" s="608" t="e">
        <f>#REF!</f>
        <v>#REF!</v>
      </c>
      <c r="F8" s="608" t="e">
        <f t="shared" si="2"/>
        <v>#REF!</v>
      </c>
      <c r="H8" s="615" t="e">
        <f>#REF!</f>
        <v>#REF!</v>
      </c>
      <c r="I8" s="615" t="e">
        <f>#REF!</f>
        <v>#REF!</v>
      </c>
      <c r="J8" s="615" t="e">
        <f>#REF!</f>
        <v>#REF!</v>
      </c>
      <c r="L8" s="614" t="e">
        <f t="shared" si="0"/>
        <v>#REF!</v>
      </c>
    </row>
    <row r="9" spans="2:12">
      <c r="B9" t="s">
        <v>262</v>
      </c>
      <c r="C9" s="608" t="e">
        <f>#REF!</f>
        <v>#REF!</v>
      </c>
      <c r="D9" s="608" t="e">
        <f t="shared" si="1"/>
        <v>#REF!</v>
      </c>
      <c r="E9" s="608" t="e">
        <f>#REF!</f>
        <v>#REF!</v>
      </c>
      <c r="F9" s="608" t="e">
        <f t="shared" si="2"/>
        <v>#REF!</v>
      </c>
      <c r="H9" s="615" t="e">
        <f>#REF!</f>
        <v>#REF!</v>
      </c>
      <c r="I9" s="615" t="e">
        <f>#REF!</f>
        <v>#REF!</v>
      </c>
      <c r="J9" s="615" t="e">
        <f>#REF!</f>
        <v>#REF!</v>
      </c>
      <c r="L9" s="614" t="e">
        <f t="shared" si="0"/>
        <v>#REF!</v>
      </c>
    </row>
    <row r="10" spans="2:12">
      <c r="B10" t="s">
        <v>263</v>
      </c>
      <c r="C10" s="608" t="e">
        <f>#REF!</f>
        <v>#REF!</v>
      </c>
      <c r="D10" s="608" t="e">
        <f t="shared" si="1"/>
        <v>#REF!</v>
      </c>
      <c r="E10" s="608" t="e">
        <f>#REF!</f>
        <v>#REF!</v>
      </c>
      <c r="F10" s="608" t="e">
        <f t="shared" si="2"/>
        <v>#REF!</v>
      </c>
      <c r="H10" s="615" t="e">
        <f>#REF!</f>
        <v>#REF!</v>
      </c>
      <c r="I10" s="615" t="e">
        <f>#REF!</f>
        <v>#REF!</v>
      </c>
      <c r="J10" s="615" t="e">
        <f>#REF!</f>
        <v>#REF!</v>
      </c>
      <c r="L10" s="614" t="e">
        <f t="shared" si="0"/>
        <v>#REF!</v>
      </c>
    </row>
    <row r="11" spans="2:12">
      <c r="B11" t="s">
        <v>264</v>
      </c>
      <c r="C11" s="608" t="e">
        <f>#REF!</f>
        <v>#REF!</v>
      </c>
      <c r="D11" s="608" t="e">
        <f t="shared" si="1"/>
        <v>#REF!</v>
      </c>
      <c r="E11" s="608" t="e">
        <f>#REF!</f>
        <v>#REF!</v>
      </c>
      <c r="F11" s="608" t="e">
        <f t="shared" si="2"/>
        <v>#REF!</v>
      </c>
      <c r="H11" s="615" t="e">
        <f>#REF!</f>
        <v>#REF!</v>
      </c>
      <c r="I11" s="615" t="e">
        <f>#REF!</f>
        <v>#REF!</v>
      </c>
      <c r="J11" s="615" t="e">
        <f>#REF!</f>
        <v>#REF!</v>
      </c>
      <c r="L11" s="614" t="e">
        <f t="shared" si="0"/>
        <v>#REF!</v>
      </c>
    </row>
    <row r="12" spans="2:12">
      <c r="B12" t="s">
        <v>265</v>
      </c>
      <c r="C12" s="608" t="e">
        <f>#REF!</f>
        <v>#REF!</v>
      </c>
      <c r="D12" s="608" t="e">
        <f t="shared" si="1"/>
        <v>#REF!</v>
      </c>
      <c r="E12" s="608" t="e">
        <f>#REF!</f>
        <v>#REF!</v>
      </c>
      <c r="F12" s="608" t="e">
        <f t="shared" si="2"/>
        <v>#REF!</v>
      </c>
      <c r="H12" s="615" t="e">
        <f>#REF!</f>
        <v>#REF!</v>
      </c>
      <c r="I12" s="615" t="e">
        <f>#REF!</f>
        <v>#REF!</v>
      </c>
      <c r="J12" s="615" t="e">
        <f>#REF!</f>
        <v>#REF!</v>
      </c>
      <c r="L12" s="614" t="e">
        <f t="shared" si="0"/>
        <v>#REF!</v>
      </c>
    </row>
    <row r="13" spans="2:12">
      <c r="B13" t="s">
        <v>266</v>
      </c>
      <c r="C13" s="608" t="e">
        <f>#REF!</f>
        <v>#REF!</v>
      </c>
      <c r="D13" s="608" t="e">
        <f t="shared" si="1"/>
        <v>#REF!</v>
      </c>
      <c r="E13" s="608" t="e">
        <f>#REF!</f>
        <v>#REF!</v>
      </c>
      <c r="F13" s="608" t="e">
        <f t="shared" si="2"/>
        <v>#REF!</v>
      </c>
      <c r="H13" s="615" t="e">
        <f>#REF!</f>
        <v>#REF!</v>
      </c>
      <c r="I13" s="615" t="e">
        <f>#REF!</f>
        <v>#REF!</v>
      </c>
      <c r="J13" s="615" t="e">
        <f>#REF!</f>
        <v>#REF!</v>
      </c>
      <c r="L13" s="614" t="e">
        <f t="shared" si="0"/>
        <v>#REF!</v>
      </c>
    </row>
    <row r="14" spans="2:12">
      <c r="B14" t="s">
        <v>267</v>
      </c>
      <c r="C14" s="608" t="e">
        <f>#REF!</f>
        <v>#REF!</v>
      </c>
      <c r="D14" s="608" t="e">
        <f t="shared" si="1"/>
        <v>#REF!</v>
      </c>
      <c r="E14" s="608" t="e">
        <f>#REF!</f>
        <v>#REF!</v>
      </c>
      <c r="F14" s="608" t="e">
        <f t="shared" si="2"/>
        <v>#REF!</v>
      </c>
      <c r="H14" s="615" t="e">
        <f>#REF!</f>
        <v>#REF!</v>
      </c>
      <c r="I14" s="615" t="e">
        <f>#REF!</f>
        <v>#REF!</v>
      </c>
      <c r="J14" s="615" t="e">
        <f>#REF!</f>
        <v>#REF!</v>
      </c>
      <c r="L14" s="614" t="e">
        <f t="shared" si="0"/>
        <v>#REF!</v>
      </c>
    </row>
    <row r="15" spans="2:12">
      <c r="B15" t="s">
        <v>268</v>
      </c>
      <c r="C15" s="608" t="e">
        <f>#REF!</f>
        <v>#REF!</v>
      </c>
      <c r="D15" s="608" t="e">
        <f t="shared" si="1"/>
        <v>#REF!</v>
      </c>
      <c r="E15" s="608" t="e">
        <f>#REF!</f>
        <v>#REF!</v>
      </c>
      <c r="F15" s="608" t="e">
        <f t="shared" si="2"/>
        <v>#REF!</v>
      </c>
      <c r="H15" s="615" t="e">
        <f>#REF!</f>
        <v>#REF!</v>
      </c>
      <c r="I15" s="615" t="e">
        <f>#REF!</f>
        <v>#REF!</v>
      </c>
      <c r="J15" s="615" t="e">
        <f>#REF!</f>
        <v>#REF!</v>
      </c>
      <c r="L15" s="614" t="e">
        <f t="shared" si="0"/>
        <v>#REF!</v>
      </c>
    </row>
    <row r="16" spans="2:12">
      <c r="B16" t="s">
        <v>365</v>
      </c>
      <c r="C16" s="608" t="e">
        <f>#REF!</f>
        <v>#REF!</v>
      </c>
      <c r="D16" s="608" t="e">
        <f t="shared" si="1"/>
        <v>#REF!</v>
      </c>
      <c r="E16" s="608" t="e">
        <f>#REF!</f>
        <v>#REF!</v>
      </c>
      <c r="F16" s="608" t="e">
        <f t="shared" si="2"/>
        <v>#REF!</v>
      </c>
      <c r="H16" s="615" t="e">
        <f>#REF!</f>
        <v>#REF!</v>
      </c>
      <c r="I16" s="615" t="e">
        <f>#REF!</f>
        <v>#REF!</v>
      </c>
      <c r="J16" s="615" t="e">
        <f>#REF!</f>
        <v>#REF!</v>
      </c>
      <c r="L16" s="614" t="e">
        <f t="shared" si="0"/>
        <v>#REF!</v>
      </c>
    </row>
    <row r="17" spans="2:29" s="612" customFormat="1" ht="13">
      <c r="B17" s="610" t="s">
        <v>33</v>
      </c>
      <c r="C17" s="611"/>
      <c r="D17" s="611" t="e">
        <f>SUM(D3:D16)</f>
        <v>#REF!</v>
      </c>
      <c r="E17" s="611" t="e">
        <f>SUM(E3:E16)</f>
        <v>#REF!</v>
      </c>
      <c r="F17" s="611" t="e">
        <f>SUM(F3:F16)</f>
        <v>#REF!</v>
      </c>
      <c r="H17" s="617" t="e">
        <f>SUM(H3:H16)</f>
        <v>#REF!</v>
      </c>
      <c r="I17" s="617" t="e">
        <f>SUM(I3:I16)</f>
        <v>#REF!</v>
      </c>
      <c r="J17" s="617" t="e">
        <f>SUM(J3:J16)</f>
        <v>#REF!</v>
      </c>
      <c r="L17" s="611" t="e">
        <f>SUM(L3:L16)</f>
        <v>#REF!</v>
      </c>
    </row>
    <row r="18" spans="2:29">
      <c r="H18" s="615" t="e">
        <f>H17</f>
        <v>#REF!</v>
      </c>
      <c r="I18" s="620" t="s">
        <v>373</v>
      </c>
      <c r="J18" s="619" t="e">
        <f>I17+J17</f>
        <v>#REF!</v>
      </c>
    </row>
    <row r="19" spans="2:29">
      <c r="H19" s="618"/>
      <c r="I19" s="621" t="s">
        <v>372</v>
      </c>
      <c r="J19" s="619" t="e">
        <f>H18-J18</f>
        <v>#REF!</v>
      </c>
      <c r="L19" s="614" t="e">
        <f>H17-L17</f>
        <v>#REF!</v>
      </c>
    </row>
    <row r="21" spans="2:29">
      <c r="I21" s="267" t="s">
        <v>374</v>
      </c>
      <c r="N21" s="623">
        <v>1</v>
      </c>
      <c r="O21" s="623">
        <v>2</v>
      </c>
      <c r="P21" s="623">
        <v>3</v>
      </c>
      <c r="Q21" s="623">
        <v>4</v>
      </c>
      <c r="R21" s="623">
        <v>5</v>
      </c>
      <c r="S21" s="623">
        <v>6</v>
      </c>
      <c r="T21" s="623">
        <v>7</v>
      </c>
      <c r="U21" s="623">
        <v>8</v>
      </c>
      <c r="V21" s="623">
        <v>9</v>
      </c>
      <c r="W21" s="623">
        <v>10</v>
      </c>
      <c r="X21" s="623">
        <v>11</v>
      </c>
      <c r="Y21" s="623">
        <v>12</v>
      </c>
      <c r="Z21" s="623">
        <v>13</v>
      </c>
      <c r="AA21" s="623">
        <v>14</v>
      </c>
      <c r="AB21" s="623">
        <v>15</v>
      </c>
    </row>
    <row r="22" spans="2:29">
      <c r="I22" s="267" t="s">
        <v>375</v>
      </c>
      <c r="J22" s="626">
        <v>3338805803.5769792</v>
      </c>
      <c r="N22" s="624">
        <f>-PPMT(0.05,N21,15,$J$22)</f>
        <v>154727898.82077864</v>
      </c>
      <c r="O22" s="624">
        <f t="shared" ref="O22:AB22" si="3">-PPMT(0.05,O21,15,$J$22)</f>
        <v>162464293.76181757</v>
      </c>
      <c r="P22" s="624">
        <f t="shared" si="3"/>
        <v>170587508.44990847</v>
      </c>
      <c r="Q22" s="624">
        <f t="shared" si="3"/>
        <v>179116883.87240386</v>
      </c>
      <c r="R22" s="624">
        <f t="shared" si="3"/>
        <v>188072728.06602407</v>
      </c>
      <c r="S22" s="624">
        <f t="shared" si="3"/>
        <v>197476364.46932527</v>
      </c>
      <c r="T22" s="624">
        <f t="shared" si="3"/>
        <v>207350182.69279152</v>
      </c>
      <c r="U22" s="624">
        <f t="shared" si="3"/>
        <v>217717691.82743111</v>
      </c>
      <c r="V22" s="624">
        <f t="shared" si="3"/>
        <v>228603576.41880265</v>
      </c>
      <c r="W22" s="624">
        <f t="shared" si="3"/>
        <v>240033755.23974282</v>
      </c>
      <c r="X22" s="624">
        <f t="shared" si="3"/>
        <v>252035443.00172994</v>
      </c>
      <c r="Y22" s="624">
        <f t="shared" si="3"/>
        <v>264637215.15181649</v>
      </c>
      <c r="Z22" s="624">
        <f t="shared" si="3"/>
        <v>277869075.90940726</v>
      </c>
      <c r="AA22" s="624">
        <f t="shared" si="3"/>
        <v>291762529.70487761</v>
      </c>
      <c r="AB22" s="624">
        <f t="shared" si="3"/>
        <v>306350656.19012153</v>
      </c>
      <c r="AC22" s="614">
        <f>SUM(N22:AB22)</f>
        <v>3338805803.5769787</v>
      </c>
    </row>
    <row r="23" spans="2:29">
      <c r="I23" s="267" t="s">
        <v>376</v>
      </c>
      <c r="J23" s="626">
        <f>SUM(N23:AB23)</f>
        <v>1486217031.4174352</v>
      </c>
      <c r="N23" s="624">
        <f>-IPMT(0.05,N21,15,$J$22)</f>
        <v>166940290.17884898</v>
      </c>
      <c r="O23" s="624">
        <f t="shared" ref="O23:AB23" si="4">-IPMT(0.05,O21,15,$J$22)</f>
        <v>159203895.23781005</v>
      </c>
      <c r="P23" s="624">
        <f t="shared" si="4"/>
        <v>151080680.54971915</v>
      </c>
      <c r="Q23" s="624">
        <f t="shared" si="4"/>
        <v>142551305.1272237</v>
      </c>
      <c r="R23" s="624">
        <f t="shared" si="4"/>
        <v>133595460.93360355</v>
      </c>
      <c r="S23" s="624">
        <f t="shared" si="4"/>
        <v>124191824.53030236</v>
      </c>
      <c r="T23" s="624">
        <f t="shared" si="4"/>
        <v>114318006.30683607</v>
      </c>
      <c r="U23" s="624">
        <f t="shared" si="4"/>
        <v>103950497.17219649</v>
      </c>
      <c r="V23" s="624">
        <f t="shared" si="4"/>
        <v>93064612.580824941</v>
      </c>
      <c r="W23" s="624">
        <f t="shared" si="4"/>
        <v>81634433.75988479</v>
      </c>
      <c r="X23" s="624">
        <f t="shared" si="4"/>
        <v>69632745.997897655</v>
      </c>
      <c r="Y23" s="624">
        <f t="shared" si="4"/>
        <v>57030973.847811155</v>
      </c>
      <c r="Z23" s="624">
        <f t="shared" si="4"/>
        <v>43799113.090220332</v>
      </c>
      <c r="AA23" s="624">
        <f t="shared" si="4"/>
        <v>29905659.294749964</v>
      </c>
      <c r="AB23" s="624">
        <f t="shared" si="4"/>
        <v>15317532.809506081</v>
      </c>
      <c r="AC23" s="614">
        <f>SUM(N23:AB23)</f>
        <v>1486217031.4174352</v>
      </c>
    </row>
    <row r="24" spans="2:29">
      <c r="J24" s="614">
        <f>SUM(J22:J23)</f>
        <v>4825022834.9944143</v>
      </c>
      <c r="N24" s="625">
        <f>SUM(N22:N23)</f>
        <v>321668188.99962759</v>
      </c>
      <c r="O24" s="625">
        <f t="shared" ref="O24:AB24" si="5">SUM(O22:O23)</f>
        <v>321668188.99962759</v>
      </c>
      <c r="P24" s="625">
        <f t="shared" si="5"/>
        <v>321668188.99962759</v>
      </c>
      <c r="Q24" s="625">
        <f t="shared" si="5"/>
        <v>321668188.99962759</v>
      </c>
      <c r="R24" s="625">
        <f t="shared" si="5"/>
        <v>321668188.99962759</v>
      </c>
      <c r="S24" s="625">
        <f t="shared" si="5"/>
        <v>321668188.99962765</v>
      </c>
      <c r="T24" s="625">
        <f t="shared" si="5"/>
        <v>321668188.99962759</v>
      </c>
      <c r="U24" s="625">
        <f t="shared" si="5"/>
        <v>321668188.99962759</v>
      </c>
      <c r="V24" s="625">
        <f t="shared" si="5"/>
        <v>321668188.99962759</v>
      </c>
      <c r="W24" s="625">
        <f t="shared" si="5"/>
        <v>321668188.99962759</v>
      </c>
      <c r="X24" s="625">
        <f t="shared" si="5"/>
        <v>321668188.99962759</v>
      </c>
      <c r="Y24" s="625">
        <f t="shared" si="5"/>
        <v>321668188.99962765</v>
      </c>
      <c r="Z24" s="625">
        <f t="shared" si="5"/>
        <v>321668188.99962759</v>
      </c>
      <c r="AA24" s="625">
        <f t="shared" si="5"/>
        <v>321668188.99962759</v>
      </c>
      <c r="AB24" s="625">
        <f t="shared" si="5"/>
        <v>321668188.99962759</v>
      </c>
    </row>
    <row r="25" spans="2:29">
      <c r="J25" s="614" t="e">
        <f>J24-J19</f>
        <v>#REF!</v>
      </c>
    </row>
  </sheetData>
  <phoneticPr fontId="9"/>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81"/>
  <sheetViews>
    <sheetView topLeftCell="A31" zoomScale="75" zoomScaleNormal="75" zoomScaleSheetLayoutView="75" workbookViewId="0">
      <selection activeCell="C61" sqref="C61"/>
    </sheetView>
  </sheetViews>
  <sheetFormatPr defaultColWidth="10.1796875" defaultRowHeight="12" outlineLevelRow="1"/>
  <cols>
    <col min="1" max="1" width="3.1796875" style="267" customWidth="1"/>
    <col min="2" max="2" width="14.453125" style="267" customWidth="1"/>
    <col min="3" max="3" width="17.81640625" style="267" bestFit="1" customWidth="1"/>
    <col min="4" max="5" width="10.453125" style="267" customWidth="1"/>
    <col min="6" max="6" width="14.81640625" style="267" bestFit="1" customWidth="1"/>
    <col min="7" max="8" width="10.453125" style="267" customWidth="1"/>
    <col min="9" max="9" width="14.81640625" style="267" bestFit="1" customWidth="1"/>
    <col min="10" max="11" width="9.81640625" style="267" customWidth="1"/>
    <col min="12" max="12" width="14.81640625" style="267" bestFit="1" customWidth="1"/>
    <col min="13" max="14" width="9.81640625" style="267" customWidth="1"/>
    <col min="15" max="15" width="14.81640625" style="267" bestFit="1" customWidth="1"/>
    <col min="16" max="17" width="9.81640625" style="267" customWidth="1"/>
    <col min="18" max="18" width="14.81640625" style="267" bestFit="1" customWidth="1"/>
    <col min="19" max="20" width="9.81640625" style="267" customWidth="1"/>
    <col min="21" max="21" width="14.81640625" style="267" bestFit="1" customWidth="1"/>
    <col min="22" max="23" width="9.81640625" style="267" customWidth="1"/>
    <col min="24" max="24" width="12.81640625" style="267" bestFit="1" customWidth="1"/>
    <col min="25" max="25" width="15.1796875" style="267" customWidth="1"/>
    <col min="26" max="16384" width="10.1796875" style="267"/>
  </cols>
  <sheetData>
    <row r="1" spans="1:25" ht="19">
      <c r="A1" s="429" t="s">
        <v>329</v>
      </c>
      <c r="X1" s="430" t="s">
        <v>361</v>
      </c>
    </row>
    <row r="2" spans="1:25" ht="17" thickBot="1">
      <c r="B2" s="431" t="s">
        <v>242</v>
      </c>
      <c r="C2" s="431"/>
      <c r="W2" s="1105" t="s">
        <v>243</v>
      </c>
      <c r="X2" s="1105"/>
    </row>
    <row r="3" spans="1:25" s="1" customFormat="1" ht="15" customHeight="1">
      <c r="B3" s="579"/>
      <c r="C3" s="589"/>
      <c r="D3" s="1117" t="s">
        <v>244</v>
      </c>
      <c r="E3" s="1117"/>
      <c r="F3" s="1117"/>
      <c r="G3" s="1117"/>
      <c r="H3" s="1117"/>
      <c r="I3" s="1117"/>
      <c r="J3" s="1117"/>
      <c r="K3" s="1117"/>
      <c r="L3" s="1117"/>
      <c r="M3" s="1117"/>
      <c r="N3" s="1117"/>
      <c r="O3" s="1117"/>
      <c r="P3" s="1123" t="s">
        <v>245</v>
      </c>
      <c r="Q3" s="1117"/>
      <c r="R3" s="1117"/>
      <c r="S3" s="1117"/>
      <c r="T3" s="1117"/>
      <c r="U3" s="1117"/>
      <c r="V3" s="1124" t="s">
        <v>246</v>
      </c>
      <c r="W3" s="1125"/>
      <c r="X3" s="1126"/>
    </row>
    <row r="4" spans="1:25" s="433" customFormat="1" ht="18.75" customHeight="1">
      <c r="B4" s="580"/>
      <c r="C4" s="590"/>
      <c r="D4" s="1119" t="s">
        <v>247</v>
      </c>
      <c r="E4" s="1119"/>
      <c r="F4" s="1119"/>
      <c r="G4" s="1119"/>
      <c r="H4" s="1119"/>
      <c r="I4" s="1119"/>
      <c r="J4" s="1119"/>
      <c r="K4" s="1119"/>
      <c r="L4" s="1120"/>
      <c r="M4" s="1118" t="s">
        <v>248</v>
      </c>
      <c r="N4" s="1127"/>
      <c r="O4" s="1127"/>
      <c r="P4" s="1128" t="s">
        <v>247</v>
      </c>
      <c r="Q4" s="1112"/>
      <c r="R4" s="1129"/>
      <c r="S4" s="1111" t="s">
        <v>248</v>
      </c>
      <c r="T4" s="1112"/>
      <c r="U4" s="1112"/>
      <c r="V4" s="1128" t="s">
        <v>248</v>
      </c>
      <c r="W4" s="1112"/>
      <c r="X4" s="1134"/>
      <c r="Y4" s="434"/>
    </row>
    <row r="5" spans="1:25" s="433" customFormat="1" ht="18.75" customHeight="1">
      <c r="B5" s="580"/>
      <c r="C5" s="590"/>
      <c r="D5" s="1119" t="s">
        <v>302</v>
      </c>
      <c r="E5" s="1119"/>
      <c r="F5" s="1119"/>
      <c r="G5" s="1119"/>
      <c r="H5" s="1119"/>
      <c r="I5" s="1120"/>
      <c r="J5" s="1118" t="s">
        <v>303</v>
      </c>
      <c r="K5" s="1119"/>
      <c r="L5" s="1120"/>
      <c r="M5" s="1118" t="s">
        <v>249</v>
      </c>
      <c r="N5" s="1119"/>
      <c r="O5" s="1119"/>
      <c r="P5" s="1130"/>
      <c r="Q5" s="1114"/>
      <c r="R5" s="1131"/>
      <c r="S5" s="1113"/>
      <c r="T5" s="1114"/>
      <c r="U5" s="1114"/>
      <c r="V5" s="1130"/>
      <c r="W5" s="1114"/>
      <c r="X5" s="1135"/>
      <c r="Y5" s="434"/>
    </row>
    <row r="6" spans="1:25" s="433" customFormat="1" ht="18.75" customHeight="1">
      <c r="B6" s="580"/>
      <c r="C6" s="590"/>
      <c r="D6" s="1119" t="s">
        <v>304</v>
      </c>
      <c r="E6" s="1119"/>
      <c r="F6" s="1119"/>
      <c r="G6" s="1118" t="s">
        <v>250</v>
      </c>
      <c r="H6" s="1119"/>
      <c r="I6" s="1119"/>
      <c r="J6" s="1119"/>
      <c r="K6" s="1119"/>
      <c r="L6" s="1119"/>
      <c r="M6" s="1119"/>
      <c r="N6" s="1119"/>
      <c r="O6" s="1137"/>
      <c r="P6" s="1132"/>
      <c r="Q6" s="1116"/>
      <c r="R6" s="1133"/>
      <c r="S6" s="1115"/>
      <c r="T6" s="1116"/>
      <c r="U6" s="1116"/>
      <c r="V6" s="1132"/>
      <c r="W6" s="1116"/>
      <c r="X6" s="1136"/>
      <c r="Y6" s="434"/>
    </row>
    <row r="7" spans="1:25" s="422" customFormat="1">
      <c r="B7" s="581"/>
      <c r="C7" s="591"/>
      <c r="D7" s="438" t="s">
        <v>19</v>
      </c>
      <c r="E7" s="436" t="s">
        <v>305</v>
      </c>
      <c r="F7" s="437" t="s">
        <v>251</v>
      </c>
      <c r="G7" s="438" t="s">
        <v>19</v>
      </c>
      <c r="H7" s="436" t="s">
        <v>305</v>
      </c>
      <c r="I7" s="437" t="s">
        <v>251</v>
      </c>
      <c r="J7" s="439" t="s">
        <v>19</v>
      </c>
      <c r="K7" s="436" t="s">
        <v>305</v>
      </c>
      <c r="L7" s="437" t="s">
        <v>251</v>
      </c>
      <c r="M7" s="439" t="s">
        <v>19</v>
      </c>
      <c r="N7" s="436" t="s">
        <v>305</v>
      </c>
      <c r="O7" s="440" t="s">
        <v>251</v>
      </c>
      <c r="P7" s="435" t="s">
        <v>19</v>
      </c>
      <c r="Q7" s="436" t="s">
        <v>305</v>
      </c>
      <c r="R7" s="437" t="s">
        <v>251</v>
      </c>
      <c r="S7" s="439" t="s">
        <v>19</v>
      </c>
      <c r="T7" s="436" t="s">
        <v>305</v>
      </c>
      <c r="U7" s="440" t="s">
        <v>251</v>
      </c>
      <c r="V7" s="435" t="s">
        <v>19</v>
      </c>
      <c r="W7" s="436" t="s">
        <v>305</v>
      </c>
      <c r="X7" s="441" t="s">
        <v>251</v>
      </c>
      <c r="Y7" s="442"/>
    </row>
    <row r="8" spans="1:25" s="422" customFormat="1">
      <c r="B8" s="582" t="s">
        <v>306</v>
      </c>
      <c r="C8" s="592"/>
      <c r="D8" s="588" t="s">
        <v>252</v>
      </c>
      <c r="E8" s="444"/>
      <c r="F8" s="445"/>
      <c r="G8" s="446" t="s">
        <v>253</v>
      </c>
      <c r="H8" s="444"/>
      <c r="I8" s="447"/>
      <c r="J8" s="446" t="s">
        <v>254</v>
      </c>
      <c r="K8" s="444"/>
      <c r="L8" s="447"/>
      <c r="M8" s="446" t="s">
        <v>255</v>
      </c>
      <c r="N8" s="444"/>
      <c r="O8" s="445"/>
      <c r="P8" s="443" t="s">
        <v>307</v>
      </c>
      <c r="Q8" s="444"/>
      <c r="R8" s="447"/>
      <c r="S8" s="446" t="s">
        <v>308</v>
      </c>
      <c r="T8" s="444"/>
      <c r="U8" s="445"/>
      <c r="V8" s="443" t="s">
        <v>309</v>
      </c>
      <c r="W8" s="444"/>
      <c r="X8" s="448"/>
      <c r="Y8" s="442"/>
    </row>
    <row r="9" spans="1:25" ht="15.75" customHeight="1">
      <c r="B9" s="586" t="s">
        <v>256</v>
      </c>
      <c r="C9" s="600"/>
      <c r="D9" s="452"/>
      <c r="E9" s="450"/>
      <c r="F9" s="451"/>
      <c r="G9" s="452" t="e">
        <f>#REF!</f>
        <v>#REF!</v>
      </c>
      <c r="H9" s="450" t="e">
        <f>#REF!</f>
        <v>#REF!</v>
      </c>
      <c r="I9" s="451" t="e">
        <f>#REF!</f>
        <v>#REF!</v>
      </c>
      <c r="J9" s="452"/>
      <c r="K9" s="450"/>
      <c r="L9" s="453"/>
      <c r="M9" s="452"/>
      <c r="N9" s="450"/>
      <c r="O9" s="451" t="e">
        <f>#REF!/10^3</f>
        <v>#REF!</v>
      </c>
      <c r="P9" s="449"/>
      <c r="Q9" s="450"/>
      <c r="R9" s="453"/>
      <c r="S9" s="452"/>
      <c r="T9" s="450"/>
      <c r="U9" s="451"/>
      <c r="V9" s="449"/>
      <c r="W9" s="450"/>
      <c r="X9" s="454"/>
      <c r="Y9" s="268"/>
    </row>
    <row r="10" spans="1:25" ht="15.75" customHeight="1">
      <c r="B10" s="586" t="s">
        <v>257</v>
      </c>
      <c r="C10" s="600"/>
      <c r="D10" s="452"/>
      <c r="E10" s="450"/>
      <c r="F10" s="451"/>
      <c r="G10" s="452" t="e">
        <f>#REF!</f>
        <v>#REF!</v>
      </c>
      <c r="H10" s="450" t="e">
        <f>#REF!</f>
        <v>#REF!</v>
      </c>
      <c r="I10" s="451" t="e">
        <f>#REF!</f>
        <v>#REF!</v>
      </c>
      <c r="J10" s="452"/>
      <c r="K10" s="450"/>
      <c r="L10" s="453"/>
      <c r="M10" s="452"/>
      <c r="N10" s="450"/>
      <c r="O10" s="451" t="e">
        <f>#REF!/10^3</f>
        <v>#REF!</v>
      </c>
      <c r="P10" s="449"/>
      <c r="Q10" s="450"/>
      <c r="R10" s="453"/>
      <c r="S10" s="452"/>
      <c r="T10" s="450"/>
      <c r="U10" s="451"/>
      <c r="V10" s="449"/>
      <c r="W10" s="450"/>
      <c r="X10" s="454"/>
      <c r="Y10" s="268"/>
    </row>
    <row r="11" spans="1:25" ht="15.75" customHeight="1">
      <c r="B11" s="586" t="s">
        <v>258</v>
      </c>
      <c r="C11" s="600"/>
      <c r="D11" s="452"/>
      <c r="E11" s="450"/>
      <c r="F11" s="451"/>
      <c r="G11" s="452" t="e">
        <f>#REF!</f>
        <v>#REF!</v>
      </c>
      <c r="H11" s="450" t="e">
        <f>#REF!</f>
        <v>#REF!</v>
      </c>
      <c r="I11" s="451" t="e">
        <f>#REF!</f>
        <v>#REF!</v>
      </c>
      <c r="J11" s="452"/>
      <c r="K11" s="450"/>
      <c r="L11" s="453"/>
      <c r="M11" s="452"/>
      <c r="N11" s="450"/>
      <c r="O11" s="451" t="e">
        <f>#REF!/10^3</f>
        <v>#REF!</v>
      </c>
      <c r="P11" s="449"/>
      <c r="Q11" s="450"/>
      <c r="R11" s="453"/>
      <c r="S11" s="452"/>
      <c r="T11" s="450"/>
      <c r="U11" s="451"/>
      <c r="V11" s="449"/>
      <c r="W11" s="450"/>
      <c r="X11" s="454"/>
      <c r="Y11" s="268"/>
    </row>
    <row r="12" spans="1:25" ht="15.75" customHeight="1">
      <c r="B12" s="586" t="s">
        <v>259</v>
      </c>
      <c r="C12" s="600"/>
      <c r="D12" s="452"/>
      <c r="E12" s="450"/>
      <c r="F12" s="451"/>
      <c r="G12" s="452" t="e">
        <f>#REF!</f>
        <v>#REF!</v>
      </c>
      <c r="H12" s="450" t="e">
        <f>#REF!</f>
        <v>#REF!</v>
      </c>
      <c r="I12" s="451" t="e">
        <f>#REF!</f>
        <v>#REF!</v>
      </c>
      <c r="J12" s="452"/>
      <c r="K12" s="450"/>
      <c r="L12" s="453"/>
      <c r="M12" s="452"/>
      <c r="N12" s="450"/>
      <c r="O12" s="451" t="e">
        <f>#REF!/10^3</f>
        <v>#REF!</v>
      </c>
      <c r="P12" s="449"/>
      <c r="Q12" s="450"/>
      <c r="R12" s="453"/>
      <c r="S12" s="452"/>
      <c r="T12" s="450"/>
      <c r="U12" s="451"/>
      <c r="V12" s="449"/>
      <c r="W12" s="450"/>
      <c r="X12" s="454"/>
      <c r="Y12" s="268"/>
    </row>
    <row r="13" spans="1:25" ht="15.75" customHeight="1">
      <c r="B13" s="586" t="s">
        <v>260</v>
      </c>
      <c r="C13" s="600"/>
      <c r="D13" s="452"/>
      <c r="E13" s="450"/>
      <c r="F13" s="451"/>
      <c r="G13" s="452" t="e">
        <f>#REF!</f>
        <v>#REF!</v>
      </c>
      <c r="H13" s="450" t="e">
        <f>#REF!</f>
        <v>#REF!</v>
      </c>
      <c r="I13" s="451" t="e">
        <f>#REF!</f>
        <v>#REF!</v>
      </c>
      <c r="J13" s="452"/>
      <c r="K13" s="450"/>
      <c r="L13" s="453"/>
      <c r="M13" s="452"/>
      <c r="N13" s="450"/>
      <c r="O13" s="451" t="e">
        <f>#REF!/10^3</f>
        <v>#REF!</v>
      </c>
      <c r="P13" s="449"/>
      <c r="Q13" s="450"/>
      <c r="R13" s="453"/>
      <c r="S13" s="452"/>
      <c r="T13" s="450"/>
      <c r="U13" s="451"/>
      <c r="V13" s="449"/>
      <c r="W13" s="450"/>
      <c r="X13" s="454"/>
      <c r="Y13" s="268"/>
    </row>
    <row r="14" spans="1:25" ht="15.75" customHeight="1">
      <c r="B14" s="586" t="s">
        <v>261</v>
      </c>
      <c r="C14" s="600"/>
      <c r="D14" s="452"/>
      <c r="E14" s="450"/>
      <c r="F14" s="451"/>
      <c r="G14" s="452" t="e">
        <f>#REF!</f>
        <v>#REF!</v>
      </c>
      <c r="H14" s="450" t="e">
        <f>#REF!</f>
        <v>#REF!</v>
      </c>
      <c r="I14" s="451" t="e">
        <f>#REF!</f>
        <v>#REF!</v>
      </c>
      <c r="J14" s="452"/>
      <c r="K14" s="450"/>
      <c r="L14" s="453"/>
      <c r="M14" s="452"/>
      <c r="N14" s="450"/>
      <c r="O14" s="451" t="e">
        <f>#REF!/10^3</f>
        <v>#REF!</v>
      </c>
      <c r="P14" s="449"/>
      <c r="Q14" s="450"/>
      <c r="R14" s="453"/>
      <c r="S14" s="452"/>
      <c r="T14" s="450"/>
      <c r="U14" s="451"/>
      <c r="V14" s="449"/>
      <c r="W14" s="450"/>
      <c r="X14" s="454"/>
      <c r="Y14" s="268"/>
    </row>
    <row r="15" spans="1:25" ht="15.75" customHeight="1">
      <c r="B15" s="586" t="s">
        <v>262</v>
      </c>
      <c r="C15" s="600"/>
      <c r="D15" s="452"/>
      <c r="E15" s="450"/>
      <c r="F15" s="451"/>
      <c r="G15" s="452" t="e">
        <f>#REF!</f>
        <v>#REF!</v>
      </c>
      <c r="H15" s="450" t="e">
        <f>#REF!</f>
        <v>#REF!</v>
      </c>
      <c r="I15" s="451" t="e">
        <f>#REF!</f>
        <v>#REF!</v>
      </c>
      <c r="J15" s="452"/>
      <c r="K15" s="450"/>
      <c r="L15" s="453"/>
      <c r="M15" s="452"/>
      <c r="N15" s="450"/>
      <c r="O15" s="451" t="e">
        <f>#REF!/10^3</f>
        <v>#REF!</v>
      </c>
      <c r="P15" s="449"/>
      <c r="Q15" s="450"/>
      <c r="R15" s="453"/>
      <c r="S15" s="452"/>
      <c r="T15" s="450"/>
      <c r="U15" s="451"/>
      <c r="V15" s="449"/>
      <c r="W15" s="450"/>
      <c r="X15" s="454"/>
      <c r="Y15" s="268"/>
    </row>
    <row r="16" spans="1:25" ht="15.75" customHeight="1">
      <c r="B16" s="586" t="s">
        <v>263</v>
      </c>
      <c r="C16" s="600"/>
      <c r="D16" s="452"/>
      <c r="E16" s="450"/>
      <c r="F16" s="451"/>
      <c r="G16" s="452" t="e">
        <f>#REF!</f>
        <v>#REF!</v>
      </c>
      <c r="H16" s="450" t="e">
        <f>#REF!</f>
        <v>#REF!</v>
      </c>
      <c r="I16" s="451" t="e">
        <f>#REF!</f>
        <v>#REF!</v>
      </c>
      <c r="J16" s="452"/>
      <c r="K16" s="450"/>
      <c r="L16" s="453"/>
      <c r="M16" s="452"/>
      <c r="N16" s="450"/>
      <c r="O16" s="451" t="e">
        <f>#REF!/10^3</f>
        <v>#REF!</v>
      </c>
      <c r="P16" s="449"/>
      <c r="Q16" s="450"/>
      <c r="R16" s="453"/>
      <c r="S16" s="452"/>
      <c r="T16" s="450"/>
      <c r="U16" s="451"/>
      <c r="V16" s="449"/>
      <c r="W16" s="450"/>
      <c r="X16" s="454"/>
      <c r="Y16" s="268"/>
    </row>
    <row r="17" spans="1:31" ht="15.75" customHeight="1">
      <c r="B17" s="586" t="s">
        <v>264</v>
      </c>
      <c r="C17" s="600"/>
      <c r="D17" s="452"/>
      <c r="E17" s="450"/>
      <c r="F17" s="451"/>
      <c r="G17" s="452" t="e">
        <f>#REF!</f>
        <v>#REF!</v>
      </c>
      <c r="H17" s="450" t="e">
        <f>#REF!</f>
        <v>#REF!</v>
      </c>
      <c r="I17" s="451" t="e">
        <f>#REF!</f>
        <v>#REF!</v>
      </c>
      <c r="J17" s="452"/>
      <c r="K17" s="450"/>
      <c r="L17" s="453"/>
      <c r="M17" s="452"/>
      <c r="N17" s="450"/>
      <c r="O17" s="451" t="e">
        <f>#REF!/10^3</f>
        <v>#REF!</v>
      </c>
      <c r="P17" s="449"/>
      <c r="Q17" s="450"/>
      <c r="R17" s="453"/>
      <c r="S17" s="452"/>
      <c r="T17" s="450"/>
      <c r="U17" s="451"/>
      <c r="V17" s="449"/>
      <c r="W17" s="450"/>
      <c r="X17" s="454"/>
      <c r="Y17" s="268"/>
    </row>
    <row r="18" spans="1:31" ht="15.75" customHeight="1">
      <c r="B18" s="586" t="s">
        <v>265</v>
      </c>
      <c r="C18" s="600"/>
      <c r="D18" s="452"/>
      <c r="E18" s="450"/>
      <c r="F18" s="451"/>
      <c r="G18" s="452" t="e">
        <f>#REF!</f>
        <v>#REF!</v>
      </c>
      <c r="H18" s="450" t="e">
        <f>#REF!</f>
        <v>#REF!</v>
      </c>
      <c r="I18" s="451" t="e">
        <f>#REF!</f>
        <v>#REF!</v>
      </c>
      <c r="J18" s="452"/>
      <c r="K18" s="450"/>
      <c r="L18" s="453"/>
      <c r="M18" s="452"/>
      <c r="N18" s="450"/>
      <c r="O18" s="451" t="e">
        <f>#REF!/10^3</f>
        <v>#REF!</v>
      </c>
      <c r="P18" s="449"/>
      <c r="Q18" s="450"/>
      <c r="R18" s="453"/>
      <c r="S18" s="452"/>
      <c r="T18" s="450"/>
      <c r="U18" s="451"/>
      <c r="V18" s="449"/>
      <c r="W18" s="450"/>
      <c r="X18" s="454"/>
      <c r="Y18" s="268"/>
    </row>
    <row r="19" spans="1:31" ht="15.75" customHeight="1">
      <c r="B19" s="586" t="s">
        <v>266</v>
      </c>
      <c r="C19" s="600"/>
      <c r="D19" s="452"/>
      <c r="E19" s="450"/>
      <c r="F19" s="451"/>
      <c r="G19" s="452" t="e">
        <f>#REF!</f>
        <v>#REF!</v>
      </c>
      <c r="H19" s="450" t="e">
        <f>#REF!</f>
        <v>#REF!</v>
      </c>
      <c r="I19" s="451" t="e">
        <f>#REF!</f>
        <v>#REF!</v>
      </c>
      <c r="J19" s="452"/>
      <c r="K19" s="450"/>
      <c r="L19" s="453"/>
      <c r="M19" s="452"/>
      <c r="N19" s="450"/>
      <c r="O19" s="451" t="e">
        <f>#REF!/10^3</f>
        <v>#REF!</v>
      </c>
      <c r="P19" s="449"/>
      <c r="Q19" s="450"/>
      <c r="R19" s="453"/>
      <c r="S19" s="452"/>
      <c r="T19" s="450"/>
      <c r="U19" s="451"/>
      <c r="V19" s="449"/>
      <c r="W19" s="450"/>
      <c r="X19" s="454"/>
      <c r="Y19" s="268"/>
    </row>
    <row r="20" spans="1:31" ht="15.75" customHeight="1">
      <c r="B20" s="586" t="s">
        <v>267</v>
      </c>
      <c r="C20" s="600"/>
      <c r="D20" s="452"/>
      <c r="E20" s="450"/>
      <c r="F20" s="451"/>
      <c r="G20" s="452" t="e">
        <f>#REF!</f>
        <v>#REF!</v>
      </c>
      <c r="H20" s="450" t="e">
        <f>#REF!</f>
        <v>#REF!</v>
      </c>
      <c r="I20" s="451" t="e">
        <f>#REF!</f>
        <v>#REF!</v>
      </c>
      <c r="J20" s="452"/>
      <c r="K20" s="450"/>
      <c r="L20" s="453"/>
      <c r="M20" s="452"/>
      <c r="N20" s="450"/>
      <c r="O20" s="451" t="e">
        <f>#REF!/10^3</f>
        <v>#REF!</v>
      </c>
      <c r="P20" s="449"/>
      <c r="Q20" s="450"/>
      <c r="R20" s="453"/>
      <c r="S20" s="452"/>
      <c r="T20" s="450"/>
      <c r="U20" s="451"/>
      <c r="V20" s="449"/>
      <c r="W20" s="450"/>
      <c r="X20" s="454"/>
      <c r="Y20" s="268"/>
    </row>
    <row r="21" spans="1:31" ht="15.75" customHeight="1">
      <c r="B21" s="586" t="s">
        <v>268</v>
      </c>
      <c r="C21" s="600"/>
      <c r="D21" s="452"/>
      <c r="E21" s="450"/>
      <c r="F21" s="451"/>
      <c r="G21" s="452" t="e">
        <f>#REF!</f>
        <v>#REF!</v>
      </c>
      <c r="H21" s="450" t="e">
        <f>#REF!</f>
        <v>#REF!</v>
      </c>
      <c r="I21" s="451" t="e">
        <f>#REF!</f>
        <v>#REF!</v>
      </c>
      <c r="J21" s="452"/>
      <c r="K21" s="450"/>
      <c r="L21" s="453"/>
      <c r="M21" s="452"/>
      <c r="N21" s="450"/>
      <c r="O21" s="451" t="e">
        <f>#REF!/10^3</f>
        <v>#REF!</v>
      </c>
      <c r="P21" s="449"/>
      <c r="Q21" s="450"/>
      <c r="R21" s="453"/>
      <c r="S21" s="452"/>
      <c r="T21" s="450"/>
      <c r="U21" s="451"/>
      <c r="V21" s="449"/>
      <c r="W21" s="450"/>
      <c r="X21" s="454"/>
      <c r="Y21" s="268"/>
    </row>
    <row r="22" spans="1:31" ht="15.75" customHeight="1" thickBot="1">
      <c r="B22" s="587" t="s">
        <v>310</v>
      </c>
      <c r="C22" s="601"/>
      <c r="D22" s="458"/>
      <c r="E22" s="456"/>
      <c r="F22" s="457"/>
      <c r="G22" s="458" t="e">
        <f>#REF!</f>
        <v>#REF!</v>
      </c>
      <c r="H22" s="456" t="e">
        <f>#REF!</f>
        <v>#REF!</v>
      </c>
      <c r="I22" s="457" t="e">
        <f>#REF!</f>
        <v>#REF!</v>
      </c>
      <c r="J22" s="458"/>
      <c r="K22" s="456"/>
      <c r="L22" s="459"/>
      <c r="M22" s="458"/>
      <c r="N22" s="456"/>
      <c r="O22" s="457" t="e">
        <f>#REF!/10^3</f>
        <v>#REF!</v>
      </c>
      <c r="P22" s="455"/>
      <c r="Q22" s="456"/>
      <c r="R22" s="459"/>
      <c r="S22" s="458"/>
      <c r="T22" s="456"/>
      <c r="U22" s="457"/>
      <c r="V22" s="455"/>
      <c r="W22" s="456"/>
      <c r="X22" s="460"/>
      <c r="Y22" s="268"/>
    </row>
    <row r="23" spans="1:31" ht="24.75" customHeight="1" thickBot="1">
      <c r="A23" s="267" t="s">
        <v>311</v>
      </c>
      <c r="B23" s="583" t="s">
        <v>269</v>
      </c>
      <c r="C23" s="593"/>
      <c r="D23" s="463"/>
      <c r="E23" s="462"/>
      <c r="F23" s="426"/>
      <c r="G23" s="463" t="e">
        <f>SUM(G9:G22)</f>
        <v>#REF!</v>
      </c>
      <c r="H23" s="462" t="e">
        <f>SUM(H9:H10,H12:H13,H16,H18:H22)</f>
        <v>#REF!</v>
      </c>
      <c r="I23" s="426" t="e">
        <f>SUM(I9:I22)</f>
        <v>#REF!</v>
      </c>
      <c r="J23" s="463"/>
      <c r="K23" s="462"/>
      <c r="L23" s="426"/>
      <c r="M23" s="463"/>
      <c r="N23" s="462"/>
      <c r="O23" s="426" t="e">
        <f>SUM(O9:O22)</f>
        <v>#REF!</v>
      </c>
      <c r="P23" s="463"/>
      <c r="Q23" s="462"/>
      <c r="R23" s="426"/>
      <c r="S23" s="463"/>
      <c r="T23" s="462"/>
      <c r="U23" s="426"/>
      <c r="V23" s="463"/>
      <c r="W23" s="462"/>
      <c r="X23" s="426"/>
      <c r="Y23" s="268"/>
    </row>
    <row r="24" spans="1:31" s="268" customFormat="1" ht="24.75" customHeight="1" thickBot="1">
      <c r="B24" s="211"/>
      <c r="C24" s="211"/>
      <c r="D24" s="268" t="s">
        <v>360</v>
      </c>
      <c r="E24" s="464"/>
      <c r="F24" s="29"/>
      <c r="G24" s="29"/>
      <c r="H24" s="29"/>
      <c r="I24" s="29"/>
      <c r="J24" s="29"/>
      <c r="K24" s="29"/>
      <c r="L24" s="29"/>
      <c r="M24" s="29"/>
      <c r="N24" s="29"/>
      <c r="O24" s="29"/>
      <c r="P24" s="29"/>
      <c r="Q24" s="29"/>
      <c r="R24" s="29"/>
      <c r="S24" s="29"/>
      <c r="T24" s="29"/>
      <c r="U24" s="29"/>
      <c r="V24" s="29"/>
      <c r="W24" s="29"/>
      <c r="X24" s="29"/>
    </row>
    <row r="25" spans="1:31" ht="24.75" customHeight="1" thickBot="1">
      <c r="A25" s="267" t="s">
        <v>312</v>
      </c>
      <c r="B25" s="583" t="s">
        <v>270</v>
      </c>
      <c r="C25" s="593"/>
      <c r="D25" s="461"/>
      <c r="E25" s="462"/>
      <c r="F25" s="426"/>
      <c r="G25" s="463" t="e">
        <f>G23</f>
        <v>#REF!</v>
      </c>
      <c r="H25" s="462" t="e">
        <f>#REF!/15/10^3</f>
        <v>#REF!</v>
      </c>
      <c r="I25" s="426" t="e">
        <f>#REF!/10^3</f>
        <v>#REF!</v>
      </c>
      <c r="J25" s="463"/>
      <c r="K25" s="462"/>
      <c r="L25" s="426"/>
      <c r="M25" s="211"/>
      <c r="N25" s="211"/>
      <c r="O25" s="606"/>
      <c r="P25" s="211"/>
      <c r="Q25" s="268"/>
      <c r="R25" s="268"/>
      <c r="S25" s="268"/>
      <c r="T25" s="268"/>
      <c r="U25" s="268"/>
      <c r="V25" s="268"/>
      <c r="W25" s="268"/>
      <c r="X25" s="268"/>
      <c r="Y25" s="268"/>
    </row>
    <row r="26" spans="1:31" s="268" customFormat="1" ht="24.75" customHeight="1" thickBot="1">
      <c r="B26" s="211"/>
      <c r="C26" s="211"/>
      <c r="D26" s="29"/>
      <c r="E26" s="464"/>
      <c r="F26" s="29"/>
      <c r="G26" s="29"/>
      <c r="H26" s="29"/>
      <c r="I26" s="29"/>
      <c r="J26" s="29"/>
      <c r="K26" s="29"/>
      <c r="L26" s="29"/>
      <c r="M26" s="29"/>
      <c r="N26" s="29"/>
      <c r="O26" s="29"/>
      <c r="P26" s="29"/>
      <c r="Q26" s="211" t="s">
        <v>271</v>
      </c>
      <c r="U26" s="267"/>
    </row>
    <row r="27" spans="1:31" ht="24.75" customHeight="1" thickBot="1">
      <c r="A27" s="267" t="s">
        <v>312</v>
      </c>
      <c r="B27" s="603" t="s">
        <v>343</v>
      </c>
      <c r="C27" s="602" t="s">
        <v>239</v>
      </c>
      <c r="D27" s="461"/>
      <c r="E27" s="462"/>
      <c r="F27" s="607"/>
      <c r="G27" s="463" t="e">
        <f>ブロック①!D6/15/10^3</f>
        <v>#REF!</v>
      </c>
      <c r="H27" s="462" t="e">
        <f>ブロック①!D46/15/10^3</f>
        <v>#REF!</v>
      </c>
      <c r="I27" s="607">
        <f>ブロック①!T57/10^3</f>
        <v>0</v>
      </c>
      <c r="J27" s="463"/>
      <c r="K27" s="462"/>
      <c r="L27" s="607"/>
      <c r="M27" s="211"/>
      <c r="N27" s="211"/>
      <c r="O27" s="606"/>
      <c r="P27" s="211"/>
      <c r="Q27" s="211" t="s">
        <v>272</v>
      </c>
      <c r="R27" s="268"/>
      <c r="S27" s="268"/>
      <c r="T27" s="268"/>
      <c r="V27" s="268"/>
      <c r="W27" s="268"/>
      <c r="X27" s="268"/>
      <c r="Y27" s="268"/>
    </row>
    <row r="28" spans="1:31" ht="24.75" customHeight="1" thickBot="1">
      <c r="B28" s="604"/>
      <c r="C28" s="602" t="s">
        <v>240</v>
      </c>
      <c r="D28" s="461"/>
      <c r="E28" s="462"/>
      <c r="F28" s="607"/>
      <c r="G28" s="463" t="e">
        <f>ブロック②!D6/15/10^3</f>
        <v>#REF!</v>
      </c>
      <c r="H28" s="462" t="e">
        <f>ブロック②!D56/15/10^3</f>
        <v>#REF!</v>
      </c>
      <c r="I28" s="607">
        <f>ブロック②!T67/10^3</f>
        <v>0</v>
      </c>
      <c r="J28" s="463"/>
      <c r="K28" s="462"/>
      <c r="L28" s="607"/>
      <c r="M28" s="211"/>
      <c r="N28" s="211"/>
      <c r="O28" s="606"/>
      <c r="P28" s="211"/>
      <c r="Q28" s="211" t="s">
        <v>273</v>
      </c>
      <c r="R28" s="268"/>
      <c r="S28" s="268"/>
      <c r="T28" s="268"/>
      <c r="V28" s="268"/>
      <c r="W28" s="268"/>
      <c r="X28" s="268"/>
      <c r="Y28" s="268"/>
    </row>
    <row r="29" spans="1:31" ht="24.75" customHeight="1" thickBot="1">
      <c r="B29" s="605"/>
      <c r="C29" s="602" t="s">
        <v>344</v>
      </c>
      <c r="D29" s="461"/>
      <c r="E29" s="462"/>
      <c r="F29" s="607"/>
      <c r="G29" s="463" t="e">
        <f>ブロック③!D6/15/10^3</f>
        <v>#REF!</v>
      </c>
      <c r="H29" s="462" t="e">
        <f>ブロック③!D46/15/10^3</f>
        <v>#REF!</v>
      </c>
      <c r="I29" s="607">
        <f>ブロック③!T57/10^3</f>
        <v>0</v>
      </c>
      <c r="J29" s="463"/>
      <c r="K29" s="462"/>
      <c r="L29" s="607"/>
      <c r="M29" s="211"/>
      <c r="N29" s="211"/>
      <c r="O29" s="606"/>
      <c r="P29" s="211"/>
      <c r="Q29" s="268"/>
      <c r="R29" s="268"/>
      <c r="S29" s="268"/>
      <c r="T29" s="268"/>
      <c r="U29" s="268"/>
      <c r="V29" s="268"/>
      <c r="W29" s="268"/>
      <c r="X29" s="268"/>
      <c r="Y29" s="268"/>
    </row>
    <row r="30" spans="1:31" ht="24.75" customHeight="1" thickBot="1">
      <c r="B30" s="269"/>
      <c r="C30" s="269"/>
      <c r="D30" s="268"/>
      <c r="E30" s="465"/>
      <c r="F30" s="426"/>
      <c r="G30" s="259" t="e">
        <f>SUM(G27:G29)</f>
        <v>#REF!</v>
      </c>
      <c r="H30" s="432" t="e">
        <f>SUM(H27:H29)</f>
        <v>#REF!</v>
      </c>
      <c r="I30" s="426">
        <f>SUM(I27:I29)</f>
        <v>0</v>
      </c>
      <c r="J30" s="259"/>
      <c r="K30" s="466"/>
      <c r="L30" s="426"/>
      <c r="M30" s="268"/>
      <c r="N30" s="268"/>
      <c r="P30" s="268"/>
      <c r="Y30" s="268"/>
      <c r="Z30" s="268"/>
      <c r="AA30" s="268"/>
      <c r="AB30" s="268"/>
      <c r="AC30" s="268"/>
      <c r="AD30" s="268"/>
      <c r="AE30" s="268"/>
    </row>
    <row r="31" spans="1:31">
      <c r="D31" s="268"/>
      <c r="E31" s="268"/>
      <c r="F31" s="268"/>
      <c r="G31" s="268"/>
      <c r="H31" s="268"/>
      <c r="I31" s="268"/>
      <c r="J31" s="268"/>
      <c r="K31" s="268"/>
      <c r="L31" s="268"/>
      <c r="M31" s="268"/>
      <c r="N31" s="268"/>
      <c r="P31" s="268"/>
      <c r="Y31" s="268"/>
      <c r="Z31" s="268"/>
      <c r="AA31" s="268"/>
      <c r="AB31" s="268"/>
      <c r="AC31" s="268"/>
      <c r="AD31" s="268"/>
      <c r="AE31" s="268"/>
    </row>
    <row r="32" spans="1:31" ht="17" thickBot="1">
      <c r="B32" s="467" t="s">
        <v>274</v>
      </c>
      <c r="C32" s="467"/>
      <c r="W32" s="1105" t="s">
        <v>275</v>
      </c>
      <c r="X32" s="1105"/>
    </row>
    <row r="33" spans="1:25" ht="17.25" customHeight="1">
      <c r="A33" s="1138" t="s">
        <v>276</v>
      </c>
      <c r="B33" s="1109" t="s">
        <v>174</v>
      </c>
      <c r="C33" s="595"/>
      <c r="D33" s="468" t="s">
        <v>277</v>
      </c>
      <c r="E33" s="468"/>
      <c r="F33" s="468"/>
      <c r="G33" s="469"/>
      <c r="H33" s="468"/>
      <c r="I33" s="470"/>
      <c r="J33" s="471" t="s">
        <v>278</v>
      </c>
      <c r="K33" s="472"/>
      <c r="L33" s="473"/>
      <c r="M33" s="474" t="s">
        <v>277</v>
      </c>
      <c r="N33" s="472"/>
      <c r="O33" s="472"/>
      <c r="P33" s="475" t="s">
        <v>279</v>
      </c>
      <c r="Q33" s="472"/>
      <c r="R33" s="472"/>
      <c r="S33" s="474" t="s">
        <v>313</v>
      </c>
      <c r="T33" s="472"/>
      <c r="U33" s="476"/>
      <c r="V33" s="475" t="s">
        <v>280</v>
      </c>
      <c r="W33" s="472"/>
      <c r="X33" s="476"/>
      <c r="Y33" s="268"/>
    </row>
    <row r="34" spans="1:25" ht="17.25" customHeight="1">
      <c r="A34" s="1139"/>
      <c r="B34" s="1107"/>
      <c r="C34" s="596"/>
      <c r="D34" s="477"/>
      <c r="E34" s="477"/>
      <c r="F34" s="478" t="e">
        <f>#REF!</f>
        <v>#REF!</v>
      </c>
      <c r="G34" s="479"/>
      <c r="H34" s="477"/>
      <c r="I34" s="268"/>
      <c r="J34" s="480" t="s">
        <v>314</v>
      </c>
      <c r="K34" s="481"/>
      <c r="L34" s="482" t="e">
        <f>#REF!</f>
        <v>#REF!</v>
      </c>
      <c r="M34" s="477"/>
      <c r="N34" s="477"/>
      <c r="O34" s="483" t="e">
        <f>F34</f>
        <v>#REF!</v>
      </c>
      <c r="P34" s="484"/>
      <c r="Q34" s="477"/>
      <c r="R34" s="483">
        <v>1142161</v>
      </c>
      <c r="S34" s="479"/>
      <c r="T34" s="477"/>
      <c r="U34" s="485"/>
      <c r="V34" s="484"/>
      <c r="W34" s="477"/>
      <c r="X34" s="486">
        <v>1132765.6666666667</v>
      </c>
      <c r="Y34" s="268"/>
    </row>
    <row r="35" spans="1:25" ht="17.25" customHeight="1">
      <c r="A35" s="1139"/>
      <c r="B35" s="1106" t="s">
        <v>234</v>
      </c>
      <c r="C35" s="597"/>
      <c r="D35" s="487" t="s">
        <v>315</v>
      </c>
      <c r="E35" s="487"/>
      <c r="F35" s="487"/>
      <c r="G35" s="487" t="s">
        <v>316</v>
      </c>
      <c r="H35" s="487"/>
      <c r="I35" s="487"/>
      <c r="J35" s="487"/>
      <c r="K35" s="487"/>
      <c r="L35" s="487"/>
      <c r="M35" s="487"/>
      <c r="N35" s="487"/>
      <c r="O35" s="487"/>
      <c r="P35" s="487"/>
      <c r="Q35" s="487"/>
      <c r="R35" s="487"/>
      <c r="S35" s="487"/>
      <c r="T35" s="487"/>
      <c r="U35" s="488"/>
      <c r="V35" s="489" t="s">
        <v>281</v>
      </c>
      <c r="W35" s="490"/>
      <c r="X35" s="491"/>
      <c r="Y35" s="268"/>
    </row>
    <row r="36" spans="1:25" ht="17.25" customHeight="1" thickBot="1">
      <c r="A36" s="1140"/>
      <c r="B36" s="1110"/>
      <c r="C36" s="598"/>
      <c r="D36" s="492"/>
      <c r="E36" s="492"/>
      <c r="F36" s="493" t="e">
        <f>#REF!</f>
        <v>#REF!</v>
      </c>
      <c r="G36" s="494"/>
      <c r="H36" s="492"/>
      <c r="I36" s="492"/>
      <c r="J36" s="492"/>
      <c r="K36" s="492"/>
      <c r="L36" s="495"/>
      <c r="M36" s="492"/>
      <c r="N36" s="492"/>
      <c r="O36" s="492"/>
      <c r="P36" s="492"/>
      <c r="Q36" s="492"/>
      <c r="R36" s="492"/>
      <c r="S36" s="492"/>
      <c r="T36" s="492"/>
      <c r="U36" s="496"/>
      <c r="V36" s="497"/>
      <c r="W36" s="498"/>
      <c r="X36" s="499">
        <v>11558</v>
      </c>
      <c r="Y36" s="268"/>
    </row>
    <row r="37" spans="1:25" ht="17.25" customHeight="1">
      <c r="A37" s="1138" t="s">
        <v>282</v>
      </c>
      <c r="B37" s="1108" t="s">
        <v>237</v>
      </c>
      <c r="C37" s="599"/>
      <c r="D37" s="500" t="s">
        <v>283</v>
      </c>
      <c r="E37" s="501"/>
      <c r="F37" s="501"/>
      <c r="G37" s="500" t="s">
        <v>316</v>
      </c>
      <c r="H37" s="501"/>
      <c r="I37" s="501"/>
      <c r="J37" s="500"/>
      <c r="K37" s="501"/>
      <c r="L37" s="501"/>
      <c r="M37" s="500"/>
      <c r="N37" s="501"/>
      <c r="O37" s="502"/>
      <c r="P37" s="503" t="s">
        <v>315</v>
      </c>
      <c r="Q37" s="504"/>
      <c r="R37" s="504"/>
      <c r="S37" s="501" t="s">
        <v>316</v>
      </c>
      <c r="T37" s="501"/>
      <c r="U37" s="502"/>
      <c r="V37" s="503" t="s">
        <v>281</v>
      </c>
      <c r="W37" s="504"/>
      <c r="X37" s="505"/>
      <c r="Y37" s="268"/>
    </row>
    <row r="38" spans="1:25" ht="17.25" customHeight="1">
      <c r="A38" s="1139"/>
      <c r="B38" s="1107"/>
      <c r="C38" s="596"/>
      <c r="D38" s="506" t="s">
        <v>317</v>
      </c>
      <c r="E38" s="481"/>
      <c r="F38" s="478" t="e">
        <f>#REF!</f>
        <v>#REF!</v>
      </c>
      <c r="G38" s="480"/>
      <c r="H38" s="481"/>
      <c r="I38" s="477"/>
      <c r="J38" s="506"/>
      <c r="K38" s="481"/>
      <c r="L38" s="507"/>
      <c r="M38" s="506"/>
      <c r="N38" s="481"/>
      <c r="O38" s="485"/>
      <c r="P38" s="484"/>
      <c r="Q38" s="477"/>
      <c r="R38" s="483">
        <v>372295</v>
      </c>
      <c r="S38" s="479"/>
      <c r="T38" s="477"/>
      <c r="U38" s="485"/>
      <c r="V38" s="484"/>
      <c r="W38" s="477"/>
      <c r="X38" s="486">
        <v>363340</v>
      </c>
      <c r="Y38" s="268"/>
    </row>
    <row r="39" spans="1:25" ht="36">
      <c r="A39" s="1139"/>
      <c r="B39" s="1106" t="s">
        <v>284</v>
      </c>
      <c r="C39" s="1144"/>
      <c r="D39" s="508" t="s">
        <v>285</v>
      </c>
      <c r="E39" s="508"/>
      <c r="F39" s="508"/>
      <c r="G39" s="508" t="s">
        <v>318</v>
      </c>
      <c r="H39" s="508"/>
      <c r="I39" s="508"/>
      <c r="J39" s="508"/>
      <c r="K39" s="508"/>
      <c r="L39" s="508"/>
      <c r="M39" s="508"/>
      <c r="N39" s="508"/>
      <c r="O39" s="508"/>
      <c r="P39" s="508"/>
      <c r="Q39" s="508"/>
      <c r="R39" s="509"/>
      <c r="S39" s="510" t="s">
        <v>286</v>
      </c>
      <c r="T39" s="511"/>
      <c r="U39" s="512"/>
      <c r="V39" s="513" t="s">
        <v>287</v>
      </c>
      <c r="W39" s="511"/>
      <c r="X39" s="512"/>
      <c r="Y39" s="427"/>
    </row>
    <row r="40" spans="1:25" ht="17.25" customHeight="1">
      <c r="A40" s="1139"/>
      <c r="B40" s="1107"/>
      <c r="C40" s="1145"/>
      <c r="D40" s="481"/>
      <c r="E40" s="481"/>
      <c r="F40" s="478" t="e">
        <f>#REF!</f>
        <v>#REF!</v>
      </c>
      <c r="G40" s="514"/>
      <c r="H40" s="481"/>
      <c r="I40" s="477"/>
      <c r="J40" s="481"/>
      <c r="K40" s="481"/>
      <c r="L40" s="507"/>
      <c r="M40" s="481"/>
      <c r="N40" s="481"/>
      <c r="O40" s="477"/>
      <c r="P40" s="481"/>
      <c r="Q40" s="481"/>
      <c r="R40" s="515"/>
      <c r="S40" s="516"/>
      <c r="T40" s="517"/>
      <c r="U40" s="518">
        <v>130010</v>
      </c>
      <c r="V40" s="519"/>
      <c r="W40" s="517"/>
      <c r="X40" s="518">
        <v>129131</v>
      </c>
      <c r="Y40" s="427"/>
    </row>
    <row r="41" spans="1:25" ht="17.25" customHeight="1">
      <c r="A41" s="1139"/>
      <c r="B41" s="1106" t="s">
        <v>175</v>
      </c>
      <c r="C41" s="597"/>
      <c r="D41" s="490" t="s">
        <v>319</v>
      </c>
      <c r="E41" s="490"/>
      <c r="F41" s="490"/>
      <c r="G41" s="487" t="s">
        <v>320</v>
      </c>
      <c r="H41" s="487"/>
      <c r="I41" s="487"/>
      <c r="J41" s="487"/>
      <c r="K41" s="487"/>
      <c r="L41" s="487"/>
      <c r="M41" s="487"/>
      <c r="N41" s="487"/>
      <c r="O41" s="487"/>
      <c r="P41" s="487"/>
      <c r="Q41" s="487"/>
      <c r="R41" s="487"/>
      <c r="S41" s="487"/>
      <c r="T41" s="487"/>
      <c r="U41" s="488"/>
      <c r="V41" s="489" t="s">
        <v>281</v>
      </c>
      <c r="W41" s="490"/>
      <c r="X41" s="491"/>
      <c r="Y41" s="268"/>
    </row>
    <row r="42" spans="1:25" ht="17.25" customHeight="1">
      <c r="A42" s="1139"/>
      <c r="B42" s="1107"/>
      <c r="C42" s="596"/>
      <c r="D42" s="477"/>
      <c r="E42" s="477"/>
      <c r="F42" s="478" t="e">
        <f>#REF!</f>
        <v>#REF!</v>
      </c>
      <c r="G42" s="520"/>
      <c r="H42" s="521"/>
      <c r="I42" s="521"/>
      <c r="J42" s="521"/>
      <c r="K42" s="521"/>
      <c r="L42" s="522"/>
      <c r="M42" s="521"/>
      <c r="N42" s="521"/>
      <c r="O42" s="521"/>
      <c r="P42" s="521"/>
      <c r="Q42" s="521"/>
      <c r="R42" s="521"/>
      <c r="S42" s="521"/>
      <c r="T42" s="521"/>
      <c r="U42" s="523"/>
      <c r="V42" s="484"/>
      <c r="W42" s="477"/>
      <c r="X42" s="486">
        <v>97745</v>
      </c>
      <c r="Y42" s="268"/>
    </row>
    <row r="43" spans="1:25" ht="17.25" customHeight="1">
      <c r="A43" s="1139"/>
      <c r="B43" s="1106" t="s">
        <v>176</v>
      </c>
      <c r="C43" s="597"/>
      <c r="D43" s="490" t="s">
        <v>319</v>
      </c>
      <c r="E43" s="490"/>
      <c r="F43" s="490"/>
      <c r="G43" s="487" t="s">
        <v>320</v>
      </c>
      <c r="H43" s="487"/>
      <c r="I43" s="487"/>
      <c r="J43" s="487"/>
      <c r="K43" s="487"/>
      <c r="L43" s="487"/>
      <c r="M43" s="487"/>
      <c r="N43" s="487"/>
      <c r="O43" s="487"/>
      <c r="P43" s="487"/>
      <c r="Q43" s="487"/>
      <c r="R43" s="487"/>
      <c r="S43" s="487"/>
      <c r="T43" s="487"/>
      <c r="U43" s="488"/>
      <c r="V43" s="489" t="s">
        <v>281</v>
      </c>
      <c r="W43" s="490"/>
      <c r="X43" s="491"/>
      <c r="Y43" s="268"/>
    </row>
    <row r="44" spans="1:25" ht="17.25" customHeight="1" thickBot="1">
      <c r="A44" s="1140"/>
      <c r="B44" s="1108"/>
      <c r="C44" s="599"/>
      <c r="D44" s="524"/>
      <c r="E44" s="524"/>
      <c r="F44" s="525" t="e">
        <f>#REF!</f>
        <v>#REF!</v>
      </c>
      <c r="G44" s="526"/>
      <c r="H44" s="527"/>
      <c r="I44" s="527"/>
      <c r="J44" s="527"/>
      <c r="K44" s="527"/>
      <c r="L44" s="269"/>
      <c r="M44" s="527"/>
      <c r="N44" s="527"/>
      <c r="O44" s="527"/>
      <c r="P44" s="527"/>
      <c r="Q44" s="527"/>
      <c r="R44" s="527"/>
      <c r="S44" s="527"/>
      <c r="T44" s="527"/>
      <c r="U44" s="528"/>
      <c r="V44" s="529"/>
      <c r="W44" s="524"/>
      <c r="X44" s="530">
        <v>58939</v>
      </c>
      <c r="Y44" s="268"/>
    </row>
    <row r="45" spans="1:25" ht="17.25" customHeight="1">
      <c r="A45" s="1141" t="s">
        <v>288</v>
      </c>
      <c r="B45" s="1109" t="s">
        <v>177</v>
      </c>
      <c r="C45" s="595"/>
      <c r="D45" s="472"/>
      <c r="E45" s="472"/>
      <c r="F45" s="472"/>
      <c r="G45" s="471" t="s">
        <v>283</v>
      </c>
      <c r="H45" s="472"/>
      <c r="I45" s="472"/>
      <c r="J45" s="531" t="s">
        <v>321</v>
      </c>
      <c r="K45" s="472"/>
      <c r="L45" s="472"/>
      <c r="M45" s="531"/>
      <c r="N45" s="472"/>
      <c r="O45" s="476"/>
      <c r="P45" s="532" t="s">
        <v>322</v>
      </c>
      <c r="Q45" s="472"/>
      <c r="R45" s="472"/>
      <c r="S45" s="472" t="s">
        <v>321</v>
      </c>
      <c r="T45" s="472"/>
      <c r="U45" s="476"/>
      <c r="V45" s="532" t="s">
        <v>281</v>
      </c>
      <c r="W45" s="472"/>
      <c r="X45" s="476"/>
      <c r="Y45" s="268"/>
    </row>
    <row r="46" spans="1:25" ht="17.25" customHeight="1">
      <c r="A46" s="1142"/>
      <c r="B46" s="1107"/>
      <c r="C46" s="596"/>
      <c r="D46" s="594"/>
      <c r="E46" s="270" t="s">
        <v>323</v>
      </c>
      <c r="F46" s="533"/>
      <c r="G46" s="480" t="s">
        <v>324</v>
      </c>
      <c r="H46" s="481"/>
      <c r="I46" s="478" t="e">
        <f>#REF!</f>
        <v>#REF!</v>
      </c>
      <c r="J46" s="480"/>
      <c r="K46" s="481"/>
      <c r="L46" s="507"/>
      <c r="M46" s="506"/>
      <c r="N46" s="481"/>
      <c r="O46" s="485"/>
      <c r="P46" s="484"/>
      <c r="Q46" s="477"/>
      <c r="R46" s="483">
        <v>159334.00200000001</v>
      </c>
      <c r="S46" s="479"/>
      <c r="T46" s="477"/>
      <c r="U46" s="485"/>
      <c r="V46" s="484"/>
      <c r="W46" s="477"/>
      <c r="X46" s="486">
        <v>160030.99799999999</v>
      </c>
      <c r="Y46" s="268"/>
    </row>
    <row r="47" spans="1:25" ht="17.25" customHeight="1">
      <c r="A47" s="1142"/>
      <c r="B47" s="1106" t="s">
        <v>78</v>
      </c>
      <c r="C47" s="599"/>
      <c r="D47" s="500"/>
      <c r="E47" s="524" t="s">
        <v>289</v>
      </c>
      <c r="F47" s="501"/>
      <c r="G47" s="534" t="s">
        <v>283</v>
      </c>
      <c r="H47" s="490"/>
      <c r="I47" s="490"/>
      <c r="J47" s="535" t="s">
        <v>325</v>
      </c>
      <c r="K47" s="490"/>
      <c r="L47" s="490"/>
      <c r="M47" s="535"/>
      <c r="N47" s="490"/>
      <c r="O47" s="491"/>
      <c r="P47" s="489" t="s">
        <v>326</v>
      </c>
      <c r="Q47" s="490"/>
      <c r="R47" s="490"/>
      <c r="S47" s="490" t="s">
        <v>325</v>
      </c>
      <c r="T47" s="490"/>
      <c r="U47" s="491"/>
      <c r="V47" s="489" t="s">
        <v>281</v>
      </c>
      <c r="W47" s="490"/>
      <c r="X47" s="491"/>
      <c r="Y47" s="268"/>
    </row>
    <row r="48" spans="1:25" ht="17.25" customHeight="1" thickBot="1">
      <c r="A48" s="1143"/>
      <c r="B48" s="1110"/>
      <c r="C48" s="598"/>
      <c r="D48" s="536"/>
      <c r="E48" s="537"/>
      <c r="F48" s="538" t="e">
        <f>#REF!</f>
        <v>#REF!</v>
      </c>
      <c r="G48" s="539" t="s">
        <v>327</v>
      </c>
      <c r="H48" s="537"/>
      <c r="I48" s="540" t="e">
        <f>#REF!</f>
        <v>#REF!</v>
      </c>
      <c r="J48" s="539"/>
      <c r="K48" s="537"/>
      <c r="L48" s="541"/>
      <c r="M48" s="542"/>
      <c r="N48" s="537"/>
      <c r="O48" s="543"/>
      <c r="P48" s="497"/>
      <c r="Q48" s="498"/>
      <c r="R48" s="538">
        <v>54244.501999999993</v>
      </c>
      <c r="S48" s="544"/>
      <c r="T48" s="498"/>
      <c r="U48" s="543"/>
      <c r="V48" s="497"/>
      <c r="W48" s="498"/>
      <c r="X48" s="499">
        <v>29151.003000000001</v>
      </c>
      <c r="Y48" s="268"/>
    </row>
    <row r="49" spans="2:24" ht="14" hidden="1" outlineLevel="1">
      <c r="B49" s="1121" t="s">
        <v>16</v>
      </c>
      <c r="C49" s="585"/>
      <c r="D49" s="501" t="s">
        <v>328</v>
      </c>
      <c r="E49" s="501"/>
      <c r="F49" s="501"/>
      <c r="G49" s="504" t="s">
        <v>328</v>
      </c>
      <c r="H49" s="501"/>
      <c r="I49" s="533"/>
      <c r="J49" s="504" t="s">
        <v>328</v>
      </c>
      <c r="K49" s="501"/>
      <c r="L49" s="533"/>
      <c r="M49" s="501" t="s">
        <v>328</v>
      </c>
      <c r="N49" s="501"/>
      <c r="O49" s="501"/>
      <c r="P49" s="503" t="s">
        <v>328</v>
      </c>
      <c r="Q49" s="501"/>
      <c r="R49" s="501"/>
      <c r="S49" s="504" t="s">
        <v>328</v>
      </c>
      <c r="T49" s="501"/>
      <c r="U49" s="502"/>
      <c r="V49" s="503" t="s">
        <v>281</v>
      </c>
      <c r="W49" s="501"/>
      <c r="X49" s="533"/>
    </row>
    <row r="50" spans="2:24" ht="14" hidden="1" outlineLevel="1">
      <c r="B50" s="1122"/>
      <c r="C50" s="584"/>
      <c r="D50" s="477"/>
      <c r="E50" s="477"/>
      <c r="F50" s="428">
        <f>I50</f>
        <v>121935.86099999998</v>
      </c>
      <c r="G50" s="479"/>
      <c r="H50" s="477"/>
      <c r="I50" s="421">
        <f>L50</f>
        <v>121935.86099999998</v>
      </c>
      <c r="J50" s="479"/>
      <c r="K50" s="477"/>
      <c r="L50" s="421">
        <v>121935.86099999998</v>
      </c>
      <c r="M50" s="477"/>
      <c r="N50" s="477"/>
      <c r="O50" s="428">
        <f>I50</f>
        <v>121935.86099999998</v>
      </c>
      <c r="P50" s="484"/>
      <c r="Q50" s="477"/>
      <c r="R50" s="428">
        <f>O50</f>
        <v>121935.86099999998</v>
      </c>
      <c r="S50" s="479"/>
      <c r="T50" s="477"/>
      <c r="U50" s="545">
        <f>R50</f>
        <v>121935.86099999998</v>
      </c>
      <c r="V50" s="484"/>
      <c r="W50" s="477"/>
      <c r="X50" s="421">
        <v>125579</v>
      </c>
    </row>
    <row r="51" spans="2:24" ht="6" customHeight="1" collapsed="1"/>
    <row r="52" spans="2:24" ht="16.5">
      <c r="B52" s="431" t="s">
        <v>290</v>
      </c>
      <c r="C52" s="431"/>
      <c r="F52" s="546" t="s">
        <v>291</v>
      </c>
      <c r="G52" s="546"/>
      <c r="H52" s="1" t="s">
        <v>292</v>
      </c>
    </row>
    <row r="53" spans="2:24" ht="17.25" customHeight="1">
      <c r="F53" s="546" t="s">
        <v>293</v>
      </c>
      <c r="G53" s="546"/>
      <c r="H53" s="1" t="s">
        <v>294</v>
      </c>
      <c r="O53" s="270"/>
    </row>
    <row r="54" spans="2:24" ht="17.25" customHeight="1">
      <c r="F54" s="546"/>
      <c r="G54" s="546"/>
      <c r="H54" s="1" t="s">
        <v>295</v>
      </c>
    </row>
    <row r="55" spans="2:24" ht="17.25" customHeight="1">
      <c r="F55" s="546" t="s">
        <v>296</v>
      </c>
      <c r="G55" s="546"/>
      <c r="H55" s="1" t="s">
        <v>297</v>
      </c>
    </row>
    <row r="56" spans="2:24" ht="17.25" customHeight="1">
      <c r="F56" s="546" t="s">
        <v>298</v>
      </c>
      <c r="G56" s="546"/>
      <c r="H56" s="1" t="s">
        <v>299</v>
      </c>
    </row>
    <row r="57" spans="2:24" ht="17.25" customHeight="1">
      <c r="F57" s="546" t="s">
        <v>300</v>
      </c>
      <c r="G57" s="546"/>
      <c r="H57" s="1" t="s">
        <v>301</v>
      </c>
    </row>
    <row r="58" spans="2:24" ht="17.25" customHeight="1"/>
    <row r="60" spans="2:24" ht="11.25" customHeight="1"/>
    <row r="72" spans="17:21">
      <c r="U72" s="270"/>
    </row>
    <row r="73" spans="17:21">
      <c r="Q73" s="430"/>
    </row>
    <row r="81" spans="7:7">
      <c r="G81" s="430"/>
    </row>
  </sheetData>
  <mergeCells count="27">
    <mergeCell ref="A37:A44"/>
    <mergeCell ref="A45:A48"/>
    <mergeCell ref="A33:A36"/>
    <mergeCell ref="B45:B46"/>
    <mergeCell ref="B39:C40"/>
    <mergeCell ref="B49:B50"/>
    <mergeCell ref="W32:X32"/>
    <mergeCell ref="B47:B48"/>
    <mergeCell ref="P3:U3"/>
    <mergeCell ref="V3:X3"/>
    <mergeCell ref="M4:O4"/>
    <mergeCell ref="P4:R6"/>
    <mergeCell ref="V4:X6"/>
    <mergeCell ref="D6:F6"/>
    <mergeCell ref="G6:O6"/>
    <mergeCell ref="M5:O5"/>
    <mergeCell ref="D4:L4"/>
    <mergeCell ref="D5:I5"/>
    <mergeCell ref="W2:X2"/>
    <mergeCell ref="B41:B42"/>
    <mergeCell ref="B43:B44"/>
    <mergeCell ref="B33:B34"/>
    <mergeCell ref="B35:B36"/>
    <mergeCell ref="B37:B38"/>
    <mergeCell ref="S4:U6"/>
    <mergeCell ref="D3:O3"/>
    <mergeCell ref="J5:L5"/>
  </mergeCells>
  <phoneticPr fontId="9"/>
  <printOptions horizontalCentered="1"/>
  <pageMargins left="0.39370078740157483" right="0.19685039370078741" top="0.39370078740157483" bottom="0.19685039370078741" header="0.51181102362204722" footer="0.51181102362204722"/>
  <pageSetup paperSize="8" scale="74" orientation="landscape" horizontalDpi="300" verticalDpi="300" r:id="rId1"/>
  <headerFooter alignWithMargins="0">
    <oddFooter>&amp;R&amp;14&amp;P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67"/>
  <sheetViews>
    <sheetView showGridLines="0" view="pageBreakPreview" zoomScale="70" zoomScaleNormal="100" workbookViewId="0">
      <selection activeCell="D47" sqref="D47"/>
    </sheetView>
  </sheetViews>
  <sheetFormatPr defaultRowHeight="12.5" outlineLevelRow="1"/>
  <cols>
    <col min="1" max="1" width="2.1796875" customWidth="1"/>
    <col min="2" max="2" width="14" customWidth="1"/>
    <col min="3" max="3" width="20.81640625" bestFit="1" customWidth="1"/>
    <col min="4" max="4" width="14.81640625" customWidth="1"/>
    <col min="5" max="5" width="7.81640625" customWidth="1"/>
    <col min="6" max="25" width="14.81640625" customWidth="1"/>
  </cols>
  <sheetData>
    <row r="1" spans="1:25" ht="19">
      <c r="A1" s="578" t="s">
        <v>362</v>
      </c>
    </row>
    <row r="3" spans="1:25" s="346" customFormat="1">
      <c r="A3" s="347" t="s">
        <v>164</v>
      </c>
      <c r="T3" s="383"/>
      <c r="Y3" s="383" t="s">
        <v>377</v>
      </c>
    </row>
    <row r="4" spans="1:25" s="316" customFormat="1" ht="13">
      <c r="A4" s="353"/>
      <c r="B4" s="547" t="s">
        <v>204</v>
      </c>
      <c r="C4" s="317"/>
      <c r="D4" s="318" t="s">
        <v>33</v>
      </c>
      <c r="E4" s="318"/>
      <c r="F4" s="319" t="s">
        <v>345</v>
      </c>
      <c r="G4" s="319" t="s">
        <v>346</v>
      </c>
      <c r="H4" s="319" t="s">
        <v>167</v>
      </c>
      <c r="I4" s="319" t="s">
        <v>168</v>
      </c>
      <c r="J4" s="319" t="s">
        <v>169</v>
      </c>
      <c r="K4" s="319" t="s">
        <v>170</v>
      </c>
      <c r="L4" s="319" t="s">
        <v>171</v>
      </c>
      <c r="M4" s="319" t="s">
        <v>172</v>
      </c>
      <c r="N4" s="319" t="s">
        <v>173</v>
      </c>
      <c r="O4" s="319" t="s">
        <v>236</v>
      </c>
      <c r="P4" s="319" t="s">
        <v>334</v>
      </c>
      <c r="Q4" s="319" t="s">
        <v>335</v>
      </c>
      <c r="R4" s="319" t="s">
        <v>336</v>
      </c>
      <c r="S4" s="319" t="s">
        <v>337</v>
      </c>
      <c r="T4" s="319" t="s">
        <v>338</v>
      </c>
      <c r="U4" s="319" t="s">
        <v>339</v>
      </c>
      <c r="V4" s="319" t="s">
        <v>340</v>
      </c>
      <c r="W4" s="319" t="s">
        <v>341</v>
      </c>
      <c r="X4" s="319" t="s">
        <v>342</v>
      </c>
      <c r="Y4" s="319" t="s">
        <v>235</v>
      </c>
    </row>
    <row r="5" spans="1:25" s="320" customFormat="1" ht="10">
      <c r="A5" s="362"/>
      <c r="B5" s="551" t="s">
        <v>195</v>
      </c>
      <c r="C5" s="321"/>
      <c r="D5" s="322"/>
      <c r="E5" s="559"/>
      <c r="F5" s="323">
        <v>1</v>
      </c>
      <c r="G5" s="323">
        <f t="shared" ref="G5:Y5" si="0">F5+1</f>
        <v>2</v>
      </c>
      <c r="H5" s="323">
        <f t="shared" si="0"/>
        <v>3</v>
      </c>
      <c r="I5" s="323">
        <f t="shared" si="0"/>
        <v>4</v>
      </c>
      <c r="J5" s="323">
        <f t="shared" si="0"/>
        <v>5</v>
      </c>
      <c r="K5" s="323">
        <f t="shared" si="0"/>
        <v>6</v>
      </c>
      <c r="L5" s="323">
        <f t="shared" si="0"/>
        <v>7</v>
      </c>
      <c r="M5" s="323">
        <f t="shared" si="0"/>
        <v>8</v>
      </c>
      <c r="N5" s="323">
        <f t="shared" si="0"/>
        <v>9</v>
      </c>
      <c r="O5" s="323">
        <f t="shared" si="0"/>
        <v>10</v>
      </c>
      <c r="P5" s="323">
        <f t="shared" si="0"/>
        <v>11</v>
      </c>
      <c r="Q5" s="323">
        <f t="shared" si="0"/>
        <v>12</v>
      </c>
      <c r="R5" s="323">
        <f t="shared" si="0"/>
        <v>13</v>
      </c>
      <c r="S5" s="323">
        <f t="shared" si="0"/>
        <v>14</v>
      </c>
      <c r="T5" s="323">
        <f t="shared" si="0"/>
        <v>15</v>
      </c>
      <c r="U5" s="323">
        <f t="shared" si="0"/>
        <v>16</v>
      </c>
      <c r="V5" s="323">
        <f t="shared" si="0"/>
        <v>17</v>
      </c>
      <c r="W5" s="323">
        <f t="shared" si="0"/>
        <v>18</v>
      </c>
      <c r="X5" s="323">
        <f t="shared" si="0"/>
        <v>19</v>
      </c>
      <c r="Y5" s="323">
        <f t="shared" si="0"/>
        <v>20</v>
      </c>
    </row>
    <row r="6" spans="1:25" s="353" customFormat="1" ht="14.25" customHeight="1">
      <c r="B6" s="552" t="s">
        <v>19</v>
      </c>
      <c r="C6" s="354"/>
      <c r="D6" s="560" t="e">
        <f>SUM(F6:Y6)</f>
        <v>#REF!</v>
      </c>
      <c r="E6" s="561"/>
      <c r="F6" s="372" t="e">
        <f t="shared" ref="F6:T6" si="1">SUM(F7:F9)</f>
        <v>#REF!</v>
      </c>
      <c r="G6" s="372" t="e">
        <f t="shared" si="1"/>
        <v>#REF!</v>
      </c>
      <c r="H6" s="372" t="e">
        <f t="shared" si="1"/>
        <v>#REF!</v>
      </c>
      <c r="I6" s="372" t="e">
        <f t="shared" si="1"/>
        <v>#REF!</v>
      </c>
      <c r="J6" s="372" t="e">
        <f t="shared" si="1"/>
        <v>#REF!</v>
      </c>
      <c r="K6" s="372" t="e">
        <f t="shared" si="1"/>
        <v>#REF!</v>
      </c>
      <c r="L6" s="372" t="e">
        <f t="shared" si="1"/>
        <v>#REF!</v>
      </c>
      <c r="M6" s="372" t="e">
        <f t="shared" si="1"/>
        <v>#REF!</v>
      </c>
      <c r="N6" s="372" t="e">
        <f t="shared" si="1"/>
        <v>#REF!</v>
      </c>
      <c r="O6" s="372" t="e">
        <f t="shared" si="1"/>
        <v>#REF!</v>
      </c>
      <c r="P6" s="372" t="e">
        <f t="shared" si="1"/>
        <v>#REF!</v>
      </c>
      <c r="Q6" s="372" t="e">
        <f t="shared" si="1"/>
        <v>#REF!</v>
      </c>
      <c r="R6" s="372" t="e">
        <f t="shared" si="1"/>
        <v>#REF!</v>
      </c>
      <c r="S6" s="372" t="e">
        <f t="shared" si="1"/>
        <v>#REF!</v>
      </c>
      <c r="T6" s="372" t="e">
        <f t="shared" si="1"/>
        <v>#REF!</v>
      </c>
      <c r="U6" s="372" t="e">
        <f>SUM(U7:U9)</f>
        <v>#REF!</v>
      </c>
      <c r="V6" s="372" t="e">
        <f>SUM(V7:V9)</f>
        <v>#REF!</v>
      </c>
      <c r="W6" s="372" t="e">
        <f>SUM(W7:W9)</f>
        <v>#REF!</v>
      </c>
      <c r="X6" s="372" t="e">
        <f>SUM(X7:X9)</f>
        <v>#REF!</v>
      </c>
      <c r="Y6" s="372" t="e">
        <f>SUM(Y7:Y9)</f>
        <v>#REF!</v>
      </c>
    </row>
    <row r="7" spans="1:25" s="353" customFormat="1" ht="14.25" customHeight="1" outlineLevel="1">
      <c r="B7" s="549"/>
      <c r="C7" s="562" t="s">
        <v>49</v>
      </c>
      <c r="D7" s="560" t="e">
        <f>SUM(F7:Y7)</f>
        <v>#REF!</v>
      </c>
      <c r="E7" s="563"/>
      <c r="F7" s="373" t="e">
        <f>#REF!</f>
        <v>#REF!</v>
      </c>
      <c r="G7" s="373" t="e">
        <f>#REF!</f>
        <v>#REF!</v>
      </c>
      <c r="H7" s="373" t="e">
        <f>#REF!</f>
        <v>#REF!</v>
      </c>
      <c r="I7" s="373" t="e">
        <f>#REF!</f>
        <v>#REF!</v>
      </c>
      <c r="J7" s="373" t="e">
        <f>#REF!</f>
        <v>#REF!</v>
      </c>
      <c r="K7" s="373" t="e">
        <f>#REF!</f>
        <v>#REF!</v>
      </c>
      <c r="L7" s="373" t="e">
        <f>#REF!</f>
        <v>#REF!</v>
      </c>
      <c r="M7" s="373" t="e">
        <f>#REF!</f>
        <v>#REF!</v>
      </c>
      <c r="N7" s="373" t="e">
        <f>#REF!</f>
        <v>#REF!</v>
      </c>
      <c r="O7" s="373" t="e">
        <f>#REF!</f>
        <v>#REF!</v>
      </c>
      <c r="P7" s="373" t="e">
        <f>#REF!</f>
        <v>#REF!</v>
      </c>
      <c r="Q7" s="373" t="e">
        <f>#REF!</f>
        <v>#REF!</v>
      </c>
      <c r="R7" s="373" t="e">
        <f>#REF!</f>
        <v>#REF!</v>
      </c>
      <c r="S7" s="373" t="e">
        <f>#REF!</f>
        <v>#REF!</v>
      </c>
      <c r="T7" s="373" t="e">
        <f>#REF!</f>
        <v>#REF!</v>
      </c>
      <c r="U7" s="373" t="e">
        <f>#REF!</f>
        <v>#REF!</v>
      </c>
      <c r="V7" s="373" t="e">
        <f>#REF!</f>
        <v>#REF!</v>
      </c>
      <c r="W7" s="373" t="e">
        <f>#REF!</f>
        <v>#REF!</v>
      </c>
      <c r="X7" s="373" t="e">
        <f>#REF!</f>
        <v>#REF!</v>
      </c>
      <c r="Y7" s="373" t="e">
        <f>#REF!</f>
        <v>#REF!</v>
      </c>
    </row>
    <row r="8" spans="1:25" s="353" customFormat="1" ht="14.25" customHeight="1" outlineLevel="1">
      <c r="B8" s="549"/>
      <c r="C8" s="562" t="s">
        <v>53</v>
      </c>
      <c r="D8" s="560" t="e">
        <f>SUM(F8:Y8)</f>
        <v>#REF!</v>
      </c>
      <c r="E8" s="563"/>
      <c r="F8" s="373" t="e">
        <f>#REF!</f>
        <v>#REF!</v>
      </c>
      <c r="G8" s="373" t="e">
        <f>#REF!</f>
        <v>#REF!</v>
      </c>
      <c r="H8" s="373" t="e">
        <f>#REF!</f>
        <v>#REF!</v>
      </c>
      <c r="I8" s="373" t="e">
        <f>#REF!</f>
        <v>#REF!</v>
      </c>
      <c r="J8" s="373" t="e">
        <f>#REF!</f>
        <v>#REF!</v>
      </c>
      <c r="K8" s="373" t="e">
        <f>#REF!</f>
        <v>#REF!</v>
      </c>
      <c r="L8" s="373" t="e">
        <f>#REF!</f>
        <v>#REF!</v>
      </c>
      <c r="M8" s="373" t="e">
        <f>#REF!</f>
        <v>#REF!</v>
      </c>
      <c r="N8" s="373" t="e">
        <f>#REF!</f>
        <v>#REF!</v>
      </c>
      <c r="O8" s="373" t="e">
        <f>#REF!</f>
        <v>#REF!</v>
      </c>
      <c r="P8" s="373" t="e">
        <f>#REF!</f>
        <v>#REF!</v>
      </c>
      <c r="Q8" s="373" t="e">
        <f>#REF!</f>
        <v>#REF!</v>
      </c>
      <c r="R8" s="373" t="e">
        <f>#REF!</f>
        <v>#REF!</v>
      </c>
      <c r="S8" s="373" t="e">
        <f>#REF!</f>
        <v>#REF!</v>
      </c>
      <c r="T8" s="373" t="e">
        <f>#REF!</f>
        <v>#REF!</v>
      </c>
      <c r="U8" s="373" t="e">
        <f>#REF!</f>
        <v>#REF!</v>
      </c>
      <c r="V8" s="373" t="e">
        <f>#REF!</f>
        <v>#REF!</v>
      </c>
      <c r="W8" s="373" t="e">
        <f>#REF!</f>
        <v>#REF!</v>
      </c>
      <c r="X8" s="373" t="e">
        <f>#REF!</f>
        <v>#REF!</v>
      </c>
      <c r="Y8" s="373" t="e">
        <f>#REF!</f>
        <v>#REF!</v>
      </c>
    </row>
    <row r="9" spans="1:25" s="353" customFormat="1" ht="14.25" customHeight="1" outlineLevel="1">
      <c r="B9" s="549"/>
      <c r="C9" s="562" t="s">
        <v>55</v>
      </c>
      <c r="D9" s="560" t="e">
        <f>SUM(F9:Y9)</f>
        <v>#REF!</v>
      </c>
      <c r="E9" s="563"/>
      <c r="F9" s="373" t="e">
        <f>#REF!</f>
        <v>#REF!</v>
      </c>
      <c r="G9" s="373" t="e">
        <f>#REF!</f>
        <v>#REF!</v>
      </c>
      <c r="H9" s="373" t="e">
        <f>#REF!</f>
        <v>#REF!</v>
      </c>
      <c r="I9" s="373" t="e">
        <f>#REF!</f>
        <v>#REF!</v>
      </c>
      <c r="J9" s="373" t="e">
        <f>#REF!</f>
        <v>#REF!</v>
      </c>
      <c r="K9" s="373" t="e">
        <f>#REF!</f>
        <v>#REF!</v>
      </c>
      <c r="L9" s="373" t="e">
        <f>#REF!</f>
        <v>#REF!</v>
      </c>
      <c r="M9" s="373" t="e">
        <f>#REF!</f>
        <v>#REF!</v>
      </c>
      <c r="N9" s="373" t="e">
        <f>#REF!</f>
        <v>#REF!</v>
      </c>
      <c r="O9" s="373" t="e">
        <f>#REF!</f>
        <v>#REF!</v>
      </c>
      <c r="P9" s="373" t="e">
        <f>#REF!</f>
        <v>#REF!</v>
      </c>
      <c r="Q9" s="373" t="e">
        <f>#REF!</f>
        <v>#REF!</v>
      </c>
      <c r="R9" s="373" t="e">
        <f>#REF!</f>
        <v>#REF!</v>
      </c>
      <c r="S9" s="373" t="e">
        <f>#REF!</f>
        <v>#REF!</v>
      </c>
      <c r="T9" s="373" t="e">
        <f>#REF!</f>
        <v>#REF!</v>
      </c>
      <c r="U9" s="373" t="e">
        <f>#REF!</f>
        <v>#REF!</v>
      </c>
      <c r="V9" s="373" t="e">
        <f>#REF!</f>
        <v>#REF!</v>
      </c>
      <c r="W9" s="373" t="e">
        <f>#REF!</f>
        <v>#REF!</v>
      </c>
      <c r="X9" s="373" t="e">
        <f>#REF!</f>
        <v>#REF!</v>
      </c>
      <c r="Y9" s="373" t="e">
        <f>#REF!</f>
        <v>#REF!</v>
      </c>
    </row>
    <row r="10" spans="1:25" s="346" customFormat="1" ht="14.25" customHeight="1">
      <c r="B10" s="553"/>
      <c r="C10" s="562"/>
      <c r="D10" s="563"/>
      <c r="E10" s="563"/>
      <c r="F10" s="373"/>
      <c r="G10" s="373"/>
      <c r="H10" s="373"/>
      <c r="I10" s="373"/>
      <c r="J10" s="373"/>
      <c r="K10" s="373"/>
      <c r="L10" s="373"/>
      <c r="M10" s="373"/>
      <c r="N10" s="373"/>
      <c r="O10" s="373"/>
      <c r="P10" s="373"/>
      <c r="Q10" s="373"/>
      <c r="R10" s="373"/>
      <c r="S10" s="373"/>
      <c r="T10" s="373"/>
      <c r="U10" s="373"/>
      <c r="V10" s="373"/>
      <c r="W10" s="373"/>
      <c r="X10" s="373"/>
      <c r="Y10" s="373"/>
    </row>
    <row r="11" spans="1:25" s="353" customFormat="1" ht="13" outlineLevel="1">
      <c r="A11" s="353" t="s">
        <v>332</v>
      </c>
      <c r="B11" s="552" t="s">
        <v>197</v>
      </c>
      <c r="C11" s="354"/>
      <c r="D11" s="560">
        <f t="shared" ref="D11:D16" si="2">SUM(F11:Y11)</f>
        <v>0</v>
      </c>
      <c r="E11" s="561"/>
      <c r="F11" s="372">
        <v>0</v>
      </c>
      <c r="G11" s="372">
        <v>0</v>
      </c>
      <c r="H11" s="372">
        <v>0</v>
      </c>
      <c r="I11" s="372">
        <v>0</v>
      </c>
      <c r="J11" s="372">
        <v>0</v>
      </c>
      <c r="K11" s="372">
        <v>0</v>
      </c>
      <c r="L11" s="372">
        <v>0</v>
      </c>
      <c r="M11" s="372">
        <v>0</v>
      </c>
      <c r="N11" s="372">
        <v>0</v>
      </c>
      <c r="O11" s="372">
        <v>0</v>
      </c>
      <c r="P11" s="372">
        <v>0</v>
      </c>
      <c r="Q11" s="372">
        <v>0</v>
      </c>
      <c r="R11" s="372">
        <v>0</v>
      </c>
      <c r="S11" s="372">
        <v>0</v>
      </c>
      <c r="T11" s="372">
        <v>0</v>
      </c>
      <c r="U11" s="372">
        <v>0</v>
      </c>
      <c r="V11" s="372">
        <v>0</v>
      </c>
      <c r="W11" s="372">
        <v>0</v>
      </c>
      <c r="X11" s="372">
        <v>0</v>
      </c>
      <c r="Y11" s="372">
        <v>0</v>
      </c>
    </row>
    <row r="12" spans="1:25" s="353" customFormat="1" ht="13" outlineLevel="1">
      <c r="B12" s="549" t="s">
        <v>198</v>
      </c>
      <c r="C12" s="352"/>
      <c r="D12" s="560">
        <f t="shared" si="2"/>
        <v>0</v>
      </c>
      <c r="E12" s="560"/>
      <c r="F12" s="377">
        <v>0</v>
      </c>
      <c r="G12" s="377">
        <v>0</v>
      </c>
      <c r="H12" s="377">
        <v>0</v>
      </c>
      <c r="I12" s="377">
        <v>0</v>
      </c>
      <c r="J12" s="377">
        <v>0</v>
      </c>
      <c r="K12" s="377">
        <v>0</v>
      </c>
      <c r="L12" s="377">
        <v>0</v>
      </c>
      <c r="M12" s="377">
        <v>0</v>
      </c>
      <c r="N12" s="377">
        <v>0</v>
      </c>
      <c r="O12" s="377">
        <v>0</v>
      </c>
      <c r="P12" s="377">
        <v>0</v>
      </c>
      <c r="Q12" s="377">
        <v>0</v>
      </c>
      <c r="R12" s="377">
        <v>0</v>
      </c>
      <c r="S12" s="377">
        <v>0</v>
      </c>
      <c r="T12" s="377">
        <v>0</v>
      </c>
      <c r="U12" s="377">
        <v>0</v>
      </c>
      <c r="V12" s="377">
        <v>0</v>
      </c>
      <c r="W12" s="377">
        <v>0</v>
      </c>
      <c r="X12" s="377">
        <v>0</v>
      </c>
      <c r="Y12" s="377">
        <v>0</v>
      </c>
    </row>
    <row r="13" spans="1:25" s="353" customFormat="1" ht="13">
      <c r="B13" s="554" t="s">
        <v>178</v>
      </c>
      <c r="C13" s="355"/>
      <c r="D13" s="560">
        <f t="shared" si="2"/>
        <v>0</v>
      </c>
      <c r="E13" s="564"/>
      <c r="F13" s="378">
        <f t="shared" ref="F13:T13" si="3">F11-F12</f>
        <v>0</v>
      </c>
      <c r="G13" s="378">
        <f t="shared" si="3"/>
        <v>0</v>
      </c>
      <c r="H13" s="378">
        <f t="shared" si="3"/>
        <v>0</v>
      </c>
      <c r="I13" s="378">
        <f t="shared" si="3"/>
        <v>0</v>
      </c>
      <c r="J13" s="378">
        <f t="shared" si="3"/>
        <v>0</v>
      </c>
      <c r="K13" s="378">
        <f t="shared" si="3"/>
        <v>0</v>
      </c>
      <c r="L13" s="378">
        <f t="shared" si="3"/>
        <v>0</v>
      </c>
      <c r="M13" s="378">
        <f t="shared" si="3"/>
        <v>0</v>
      </c>
      <c r="N13" s="378">
        <f t="shared" si="3"/>
        <v>0</v>
      </c>
      <c r="O13" s="378">
        <f t="shared" si="3"/>
        <v>0</v>
      </c>
      <c r="P13" s="378">
        <f t="shared" si="3"/>
        <v>0</v>
      </c>
      <c r="Q13" s="378">
        <f t="shared" si="3"/>
        <v>0</v>
      </c>
      <c r="R13" s="378">
        <f t="shared" si="3"/>
        <v>0</v>
      </c>
      <c r="S13" s="378">
        <f t="shared" si="3"/>
        <v>0</v>
      </c>
      <c r="T13" s="378">
        <f t="shared" si="3"/>
        <v>0</v>
      </c>
      <c r="U13" s="378">
        <f>U11-U12</f>
        <v>0</v>
      </c>
      <c r="V13" s="378">
        <f>V11-V12</f>
        <v>0</v>
      </c>
      <c r="W13" s="378">
        <f>W11-W12</f>
        <v>0</v>
      </c>
      <c r="X13" s="378">
        <f>X11-X12</f>
        <v>0</v>
      </c>
      <c r="Y13" s="378">
        <f>Y11-Y12</f>
        <v>0</v>
      </c>
    </row>
    <row r="14" spans="1:25" s="353" customFormat="1" ht="14.25" customHeight="1">
      <c r="B14" s="555" t="s">
        <v>179</v>
      </c>
      <c r="D14" s="566" t="e">
        <f t="shared" si="2"/>
        <v>#REF!</v>
      </c>
      <c r="E14" s="560"/>
      <c r="F14" s="379" t="e">
        <f t="shared" ref="F14:T14" si="4">F6+F13</f>
        <v>#REF!</v>
      </c>
      <c r="G14" s="379" t="e">
        <f t="shared" si="4"/>
        <v>#REF!</v>
      </c>
      <c r="H14" s="379" t="e">
        <f t="shared" si="4"/>
        <v>#REF!</v>
      </c>
      <c r="I14" s="379" t="e">
        <f t="shared" si="4"/>
        <v>#REF!</v>
      </c>
      <c r="J14" s="379" t="e">
        <f t="shared" si="4"/>
        <v>#REF!</v>
      </c>
      <c r="K14" s="379" t="e">
        <f t="shared" si="4"/>
        <v>#REF!</v>
      </c>
      <c r="L14" s="379" t="e">
        <f t="shared" si="4"/>
        <v>#REF!</v>
      </c>
      <c r="M14" s="379" t="e">
        <f t="shared" si="4"/>
        <v>#REF!</v>
      </c>
      <c r="N14" s="379" t="e">
        <f t="shared" si="4"/>
        <v>#REF!</v>
      </c>
      <c r="O14" s="379" t="e">
        <f t="shared" si="4"/>
        <v>#REF!</v>
      </c>
      <c r="P14" s="379" t="e">
        <f t="shared" si="4"/>
        <v>#REF!</v>
      </c>
      <c r="Q14" s="379" t="e">
        <f t="shared" si="4"/>
        <v>#REF!</v>
      </c>
      <c r="R14" s="379" t="e">
        <f t="shared" si="4"/>
        <v>#REF!</v>
      </c>
      <c r="S14" s="379" t="e">
        <f t="shared" si="4"/>
        <v>#REF!</v>
      </c>
      <c r="T14" s="379" t="e">
        <f t="shared" si="4"/>
        <v>#REF!</v>
      </c>
      <c r="U14" s="379" t="e">
        <f>U6+U13</f>
        <v>#REF!</v>
      </c>
      <c r="V14" s="379" t="e">
        <f>V6+V13</f>
        <v>#REF!</v>
      </c>
      <c r="W14" s="379" t="e">
        <f>W6+W13</f>
        <v>#REF!</v>
      </c>
      <c r="X14" s="379" t="e">
        <f>X6+X13</f>
        <v>#REF!</v>
      </c>
      <c r="Y14" s="379" t="e">
        <f>Y6+Y13</f>
        <v>#REF!</v>
      </c>
    </row>
    <row r="15" spans="1:25" s="346" customFormat="1" ht="14.25" customHeight="1">
      <c r="B15" s="417" t="s">
        <v>199</v>
      </c>
      <c r="C15" s="356">
        <v>0.4</v>
      </c>
      <c r="D15" s="566" t="e">
        <f t="shared" si="2"/>
        <v>#REF!</v>
      </c>
      <c r="E15" s="565"/>
      <c r="F15" s="380" t="e">
        <f t="shared" ref="F15:T15" si="5">F30</f>
        <v>#REF!</v>
      </c>
      <c r="G15" s="380" t="e">
        <f t="shared" si="5"/>
        <v>#REF!</v>
      </c>
      <c r="H15" s="380" t="e">
        <f t="shared" si="5"/>
        <v>#REF!</v>
      </c>
      <c r="I15" s="380" t="e">
        <f t="shared" si="5"/>
        <v>#REF!</v>
      </c>
      <c r="J15" s="380" t="e">
        <f t="shared" si="5"/>
        <v>#REF!</v>
      </c>
      <c r="K15" s="380" t="e">
        <f t="shared" si="5"/>
        <v>#REF!</v>
      </c>
      <c r="L15" s="380" t="e">
        <f t="shared" si="5"/>
        <v>#REF!</v>
      </c>
      <c r="M15" s="380" t="e">
        <f t="shared" si="5"/>
        <v>#REF!</v>
      </c>
      <c r="N15" s="380" t="e">
        <f t="shared" si="5"/>
        <v>#REF!</v>
      </c>
      <c r="O15" s="380" t="e">
        <f t="shared" si="5"/>
        <v>#REF!</v>
      </c>
      <c r="P15" s="380" t="e">
        <f t="shared" si="5"/>
        <v>#REF!</v>
      </c>
      <c r="Q15" s="380" t="e">
        <f t="shared" si="5"/>
        <v>#REF!</v>
      </c>
      <c r="R15" s="380" t="e">
        <f t="shared" si="5"/>
        <v>#REF!</v>
      </c>
      <c r="S15" s="380" t="e">
        <f t="shared" si="5"/>
        <v>#REF!</v>
      </c>
      <c r="T15" s="380" t="e">
        <f t="shared" si="5"/>
        <v>#REF!</v>
      </c>
      <c r="U15" s="380" t="e">
        <f>U30</f>
        <v>#REF!</v>
      </c>
      <c r="V15" s="380" t="e">
        <f>V30</f>
        <v>#REF!</v>
      </c>
      <c r="W15" s="380" t="e">
        <f>W30</f>
        <v>#REF!</v>
      </c>
      <c r="X15" s="380" t="e">
        <f>X30</f>
        <v>#REF!</v>
      </c>
      <c r="Y15" s="380" t="e">
        <f>Y30</f>
        <v>#REF!</v>
      </c>
    </row>
    <row r="16" spans="1:25" s="353" customFormat="1" ht="14.25" customHeight="1">
      <c r="B16" s="556" t="s">
        <v>180</v>
      </c>
      <c r="C16" s="357"/>
      <c r="D16" s="566" t="e">
        <f t="shared" si="2"/>
        <v>#REF!</v>
      </c>
      <c r="E16" s="566"/>
      <c r="F16" s="381" t="e">
        <f t="shared" ref="F16:T16" si="6">F14-F15</f>
        <v>#REF!</v>
      </c>
      <c r="G16" s="381" t="e">
        <f t="shared" si="6"/>
        <v>#REF!</v>
      </c>
      <c r="H16" s="381" t="e">
        <f t="shared" si="6"/>
        <v>#REF!</v>
      </c>
      <c r="I16" s="381" t="e">
        <f t="shared" si="6"/>
        <v>#REF!</v>
      </c>
      <c r="J16" s="381" t="e">
        <f t="shared" si="6"/>
        <v>#REF!</v>
      </c>
      <c r="K16" s="381" t="e">
        <f t="shared" si="6"/>
        <v>#REF!</v>
      </c>
      <c r="L16" s="381" t="e">
        <f t="shared" si="6"/>
        <v>#REF!</v>
      </c>
      <c r="M16" s="381" t="e">
        <f t="shared" si="6"/>
        <v>#REF!</v>
      </c>
      <c r="N16" s="381" t="e">
        <f t="shared" si="6"/>
        <v>#REF!</v>
      </c>
      <c r="O16" s="381" t="e">
        <f t="shared" si="6"/>
        <v>#REF!</v>
      </c>
      <c r="P16" s="381" t="e">
        <f t="shared" si="6"/>
        <v>#REF!</v>
      </c>
      <c r="Q16" s="381" t="e">
        <f t="shared" si="6"/>
        <v>#REF!</v>
      </c>
      <c r="R16" s="381" t="e">
        <f t="shared" si="6"/>
        <v>#REF!</v>
      </c>
      <c r="S16" s="381" t="e">
        <f t="shared" si="6"/>
        <v>#REF!</v>
      </c>
      <c r="T16" s="381" t="e">
        <f t="shared" si="6"/>
        <v>#REF!</v>
      </c>
      <c r="U16" s="381" t="e">
        <f>U14-U15</f>
        <v>#REF!</v>
      </c>
      <c r="V16" s="381" t="e">
        <f>V14-V15</f>
        <v>#REF!</v>
      </c>
      <c r="W16" s="381" t="e">
        <f>W14-W15</f>
        <v>#REF!</v>
      </c>
      <c r="X16" s="381" t="e">
        <f>X14-X15</f>
        <v>#REF!</v>
      </c>
      <c r="Y16" s="381" t="e">
        <f>Y14-Y15</f>
        <v>#REF!</v>
      </c>
    </row>
    <row r="17" spans="2:34" s="353" customFormat="1" ht="14.25" customHeight="1">
      <c r="B17" s="352"/>
      <c r="D17" s="358"/>
      <c r="E17" s="358"/>
      <c r="F17" s="358"/>
      <c r="G17" s="358"/>
      <c r="H17" s="358"/>
      <c r="I17" s="358"/>
      <c r="J17" s="358"/>
      <c r="K17" s="358"/>
      <c r="L17" s="358"/>
      <c r="M17" s="358"/>
      <c r="N17" s="358"/>
      <c r="O17" s="358"/>
      <c r="P17" s="358"/>
      <c r="Q17" s="358"/>
      <c r="R17" s="358"/>
      <c r="S17" s="358"/>
      <c r="T17" s="358"/>
      <c r="U17" s="358"/>
      <c r="V17" s="358"/>
      <c r="W17" s="358"/>
      <c r="X17" s="358"/>
      <c r="Y17" s="358"/>
    </row>
    <row r="18" spans="2:34" s="346" customFormat="1" hidden="1" outlineLevel="1"/>
    <row r="19" spans="2:34" s="353" customFormat="1" ht="13" hidden="1" outlineLevel="1">
      <c r="B19" s="359"/>
      <c r="C19" s="359"/>
      <c r="D19" s="360"/>
      <c r="E19" s="361" t="s">
        <v>193</v>
      </c>
      <c r="F19" s="361" t="s">
        <v>194</v>
      </c>
      <c r="G19" s="361" t="s">
        <v>165</v>
      </c>
      <c r="H19" s="361" t="s">
        <v>166</v>
      </c>
      <c r="I19" s="361" t="s">
        <v>167</v>
      </c>
      <c r="J19" s="361" t="s">
        <v>168</v>
      </c>
      <c r="K19" s="361" t="s">
        <v>169</v>
      </c>
      <c r="L19" s="361" t="s">
        <v>170</v>
      </c>
      <c r="M19" s="361" t="s">
        <v>171</v>
      </c>
      <c r="N19" s="361" t="s">
        <v>172</v>
      </c>
      <c r="O19" s="361" t="s">
        <v>173</v>
      </c>
      <c r="P19" s="361" t="s">
        <v>173</v>
      </c>
      <c r="Q19" s="361" t="s">
        <v>173</v>
      </c>
      <c r="R19" s="361" t="s">
        <v>173</v>
      </c>
      <c r="S19" s="361" t="s">
        <v>173</v>
      </c>
      <c r="T19" s="361" t="s">
        <v>173</v>
      </c>
      <c r="U19" s="361" t="s">
        <v>173</v>
      </c>
      <c r="V19" s="361" t="s">
        <v>173</v>
      </c>
      <c r="W19" s="361" t="s">
        <v>173</v>
      </c>
      <c r="X19" s="361" t="s">
        <v>173</v>
      </c>
      <c r="Y19" s="361" t="s">
        <v>173</v>
      </c>
      <c r="Z19" s="346"/>
      <c r="AA19" s="346"/>
      <c r="AB19" s="346"/>
      <c r="AC19" s="346"/>
      <c r="AD19" s="346"/>
      <c r="AE19" s="346"/>
      <c r="AF19" s="346"/>
      <c r="AG19" s="346"/>
      <c r="AH19" s="346"/>
    </row>
    <row r="20" spans="2:34" s="362" customFormat="1" hidden="1" outlineLevel="1">
      <c r="B20" s="363"/>
      <c r="C20" s="363"/>
      <c r="D20" s="364"/>
      <c r="E20" s="364"/>
      <c r="F20" s="365">
        <v>1</v>
      </c>
      <c r="G20" s="365">
        <v>2</v>
      </c>
      <c r="H20" s="365">
        <v>3</v>
      </c>
      <c r="I20" s="365">
        <v>4</v>
      </c>
      <c r="J20" s="365">
        <v>5</v>
      </c>
      <c r="K20" s="365">
        <v>6</v>
      </c>
      <c r="L20" s="365">
        <v>7</v>
      </c>
      <c r="M20" s="365">
        <v>8</v>
      </c>
      <c r="N20" s="365">
        <v>9</v>
      </c>
      <c r="O20" s="365">
        <v>10</v>
      </c>
      <c r="P20" s="365">
        <v>11</v>
      </c>
      <c r="Q20" s="365">
        <v>12</v>
      </c>
      <c r="R20" s="365">
        <v>13</v>
      </c>
      <c r="S20" s="365">
        <v>14</v>
      </c>
      <c r="T20" s="365">
        <v>15</v>
      </c>
      <c r="U20" s="365">
        <v>16</v>
      </c>
      <c r="V20" s="365">
        <v>17</v>
      </c>
      <c r="W20" s="365">
        <v>18</v>
      </c>
      <c r="X20" s="365">
        <v>19</v>
      </c>
      <c r="Y20" s="365">
        <v>20</v>
      </c>
      <c r="Z20" s="346"/>
      <c r="AA20" s="346"/>
      <c r="AB20" s="346"/>
      <c r="AC20" s="346"/>
      <c r="AD20" s="346"/>
      <c r="AE20" s="346"/>
      <c r="AF20" s="346"/>
      <c r="AG20" s="346"/>
      <c r="AH20" s="346"/>
    </row>
    <row r="21" spans="2:34" s="328" customFormat="1" ht="14" hidden="1" outlineLevel="1">
      <c r="B21" s="325" t="s">
        <v>181</v>
      </c>
      <c r="C21" s="326"/>
      <c r="D21" s="327"/>
      <c r="E21" s="567">
        <f t="shared" ref="E21:Y21" si="7">E14</f>
        <v>0</v>
      </c>
      <c r="F21" s="366" t="e">
        <f t="shared" si="7"/>
        <v>#REF!</v>
      </c>
      <c r="G21" s="366" t="e">
        <f t="shared" si="7"/>
        <v>#REF!</v>
      </c>
      <c r="H21" s="366" t="e">
        <f t="shared" si="7"/>
        <v>#REF!</v>
      </c>
      <c r="I21" s="366" t="e">
        <f t="shared" si="7"/>
        <v>#REF!</v>
      </c>
      <c r="J21" s="366" t="e">
        <f t="shared" si="7"/>
        <v>#REF!</v>
      </c>
      <c r="K21" s="366" t="e">
        <f t="shared" si="7"/>
        <v>#REF!</v>
      </c>
      <c r="L21" s="366" t="e">
        <f t="shared" si="7"/>
        <v>#REF!</v>
      </c>
      <c r="M21" s="366" t="e">
        <f t="shared" si="7"/>
        <v>#REF!</v>
      </c>
      <c r="N21" s="366" t="e">
        <f t="shared" si="7"/>
        <v>#REF!</v>
      </c>
      <c r="O21" s="366" t="e">
        <f t="shared" si="7"/>
        <v>#REF!</v>
      </c>
      <c r="P21" s="366" t="e">
        <f t="shared" si="7"/>
        <v>#REF!</v>
      </c>
      <c r="Q21" s="366" t="e">
        <f t="shared" si="7"/>
        <v>#REF!</v>
      </c>
      <c r="R21" s="366" t="e">
        <f t="shared" si="7"/>
        <v>#REF!</v>
      </c>
      <c r="S21" s="366" t="e">
        <f t="shared" si="7"/>
        <v>#REF!</v>
      </c>
      <c r="T21" s="366" t="e">
        <f t="shared" si="7"/>
        <v>#REF!</v>
      </c>
      <c r="U21" s="366" t="e">
        <f t="shared" si="7"/>
        <v>#REF!</v>
      </c>
      <c r="V21" s="366" t="e">
        <f t="shared" si="7"/>
        <v>#REF!</v>
      </c>
      <c r="W21" s="366" t="e">
        <f t="shared" si="7"/>
        <v>#REF!</v>
      </c>
      <c r="X21" s="366" t="e">
        <f t="shared" si="7"/>
        <v>#REF!</v>
      </c>
      <c r="Y21" s="366" t="e">
        <f t="shared" si="7"/>
        <v>#REF!</v>
      </c>
      <c r="Z21" s="346"/>
      <c r="AA21" s="346"/>
      <c r="AB21" s="346"/>
      <c r="AC21" s="346"/>
      <c r="AD21" s="346"/>
      <c r="AE21" s="346"/>
      <c r="AF21" s="346"/>
      <c r="AG21" s="346"/>
      <c r="AH21" s="346"/>
    </row>
    <row r="22" spans="2:34" s="328" customFormat="1" ht="13.5" hidden="1" outlineLevel="1">
      <c r="B22" s="329" t="s">
        <v>182</v>
      </c>
      <c r="C22" s="330"/>
      <c r="D22" s="331"/>
      <c r="E22" s="568">
        <f>IF(E20&lt;=6,0,IF(E21-SUM(D22)&lt;0,D23,IF(E21-SUM(D22:D23)&gt;0,0,ABS(E21-SUM(D22:D23)))))</f>
        <v>0</v>
      </c>
      <c r="F22" s="332">
        <f>IF(F20&lt;=6,0,IF(F21-SUM(E22)&lt;0,E23,IF(F21-SUM(E22:E23)&gt;0,0,ABS(F21-SUM(E22:E23)))))</f>
        <v>0</v>
      </c>
      <c r="G22" s="332">
        <f t="shared" ref="G22:Y22" si="8">IF(G20&lt;=6,0,IF(G21-SUM(F22:F22)&lt;0,F23,IF(G21-SUM(F22:F23)&gt;0,0,ABS(G21-SUM(F22:F23)))))</f>
        <v>0</v>
      </c>
      <c r="H22" s="332">
        <f t="shared" si="8"/>
        <v>0</v>
      </c>
      <c r="I22" s="332">
        <f t="shared" si="8"/>
        <v>0</v>
      </c>
      <c r="J22" s="333">
        <f t="shared" si="8"/>
        <v>0</v>
      </c>
      <c r="K22" s="332">
        <f t="shared" si="8"/>
        <v>0</v>
      </c>
      <c r="L22" s="332" t="e">
        <f t="shared" si="8"/>
        <v>#REF!</v>
      </c>
      <c r="M22" s="332" t="e">
        <f t="shared" si="8"/>
        <v>#REF!</v>
      </c>
      <c r="N22" s="332" t="e">
        <f t="shared" si="8"/>
        <v>#REF!</v>
      </c>
      <c r="O22" s="332" t="e">
        <f t="shared" si="8"/>
        <v>#REF!</v>
      </c>
      <c r="P22" s="332" t="e">
        <f t="shared" si="8"/>
        <v>#REF!</v>
      </c>
      <c r="Q22" s="332" t="e">
        <f t="shared" si="8"/>
        <v>#REF!</v>
      </c>
      <c r="R22" s="332" t="e">
        <f t="shared" si="8"/>
        <v>#REF!</v>
      </c>
      <c r="S22" s="332" t="e">
        <f t="shared" si="8"/>
        <v>#REF!</v>
      </c>
      <c r="T22" s="332" t="e">
        <f t="shared" si="8"/>
        <v>#REF!</v>
      </c>
      <c r="U22" s="332" t="e">
        <f t="shared" si="8"/>
        <v>#REF!</v>
      </c>
      <c r="V22" s="332" t="e">
        <f t="shared" si="8"/>
        <v>#REF!</v>
      </c>
      <c r="W22" s="332" t="e">
        <f t="shared" si="8"/>
        <v>#REF!</v>
      </c>
      <c r="X22" s="332" t="e">
        <f t="shared" si="8"/>
        <v>#REF!</v>
      </c>
      <c r="Y22" s="332" t="e">
        <f t="shared" si="8"/>
        <v>#REF!</v>
      </c>
      <c r="Z22" s="346"/>
      <c r="AA22" s="346"/>
      <c r="AB22" s="346"/>
      <c r="AC22" s="346"/>
      <c r="AD22" s="346"/>
      <c r="AE22" s="346"/>
      <c r="AF22" s="346"/>
      <c r="AG22" s="346"/>
      <c r="AH22" s="346"/>
    </row>
    <row r="23" spans="2:34" s="328" customFormat="1" ht="13.5" hidden="1" outlineLevel="1">
      <c r="B23" s="334" t="s">
        <v>183</v>
      </c>
      <c r="D23" s="335"/>
      <c r="E23" s="569">
        <f t="shared" ref="E23:Y23" si="9">IF(E20&lt;=5,0,IF(E21-SUM(D22:D23)&lt;0,D24,IF(E21-SUM(D22:D24)&gt;0,0,ABS(E21-SUM(D22:D24)))))</f>
        <v>0</v>
      </c>
      <c r="F23" s="336">
        <f t="shared" si="9"/>
        <v>0</v>
      </c>
      <c r="G23" s="337">
        <f t="shared" si="9"/>
        <v>0</v>
      </c>
      <c r="H23" s="336">
        <f t="shared" si="9"/>
        <v>0</v>
      </c>
      <c r="I23" s="337">
        <f t="shared" si="9"/>
        <v>0</v>
      </c>
      <c r="J23" s="336">
        <f t="shared" si="9"/>
        <v>0</v>
      </c>
      <c r="K23" s="336" t="e">
        <f t="shared" si="9"/>
        <v>#REF!</v>
      </c>
      <c r="L23" s="336" t="e">
        <f t="shared" si="9"/>
        <v>#REF!</v>
      </c>
      <c r="M23" s="336" t="e">
        <f t="shared" si="9"/>
        <v>#REF!</v>
      </c>
      <c r="N23" s="336" t="e">
        <f t="shared" si="9"/>
        <v>#REF!</v>
      </c>
      <c r="O23" s="336" t="e">
        <f t="shared" si="9"/>
        <v>#REF!</v>
      </c>
      <c r="P23" s="336" t="e">
        <f t="shared" si="9"/>
        <v>#REF!</v>
      </c>
      <c r="Q23" s="336" t="e">
        <f t="shared" si="9"/>
        <v>#REF!</v>
      </c>
      <c r="R23" s="336" t="e">
        <f t="shared" si="9"/>
        <v>#REF!</v>
      </c>
      <c r="S23" s="336" t="e">
        <f t="shared" si="9"/>
        <v>#REF!</v>
      </c>
      <c r="T23" s="336" t="e">
        <f t="shared" si="9"/>
        <v>#REF!</v>
      </c>
      <c r="U23" s="336" t="e">
        <f t="shared" si="9"/>
        <v>#REF!</v>
      </c>
      <c r="V23" s="336" t="e">
        <f t="shared" si="9"/>
        <v>#REF!</v>
      </c>
      <c r="W23" s="336" t="e">
        <f t="shared" si="9"/>
        <v>#REF!</v>
      </c>
      <c r="X23" s="336" t="e">
        <f t="shared" si="9"/>
        <v>#REF!</v>
      </c>
      <c r="Y23" s="336" t="e">
        <f t="shared" si="9"/>
        <v>#REF!</v>
      </c>
      <c r="Z23" s="346"/>
      <c r="AA23" s="346"/>
      <c r="AB23" s="346"/>
      <c r="AC23" s="346"/>
      <c r="AD23" s="346"/>
      <c r="AE23" s="346"/>
      <c r="AF23" s="346"/>
      <c r="AG23" s="346"/>
      <c r="AH23" s="346"/>
    </row>
    <row r="24" spans="2:34" s="328" customFormat="1" ht="13.5" hidden="1" outlineLevel="1">
      <c r="B24" s="334" t="s">
        <v>184</v>
      </c>
      <c r="D24" s="335"/>
      <c r="E24" s="569">
        <f t="shared" ref="E24:Y24" si="10">IF(E20&lt;=4,0,IF(E21-SUM(D22:D24)&lt;0,D25,IF(E21-SUM(D22:D25)&gt;0,0,ABS(E21-SUM(D22:D25)))))</f>
        <v>0</v>
      </c>
      <c r="F24" s="336">
        <f t="shared" si="10"/>
        <v>0</v>
      </c>
      <c r="G24" s="336">
        <f t="shared" si="10"/>
        <v>0</v>
      </c>
      <c r="H24" s="336">
        <f t="shared" si="10"/>
        <v>0</v>
      </c>
      <c r="I24" s="336">
        <f t="shared" si="10"/>
        <v>0</v>
      </c>
      <c r="J24" s="336" t="e">
        <f t="shared" si="10"/>
        <v>#REF!</v>
      </c>
      <c r="K24" s="336" t="e">
        <f t="shared" si="10"/>
        <v>#REF!</v>
      </c>
      <c r="L24" s="336" t="e">
        <f t="shared" si="10"/>
        <v>#REF!</v>
      </c>
      <c r="M24" s="336" t="e">
        <f t="shared" si="10"/>
        <v>#REF!</v>
      </c>
      <c r="N24" s="336" t="e">
        <f t="shared" si="10"/>
        <v>#REF!</v>
      </c>
      <c r="O24" s="336" t="e">
        <f t="shared" si="10"/>
        <v>#REF!</v>
      </c>
      <c r="P24" s="336" t="e">
        <f t="shared" si="10"/>
        <v>#REF!</v>
      </c>
      <c r="Q24" s="336" t="e">
        <f t="shared" si="10"/>
        <v>#REF!</v>
      </c>
      <c r="R24" s="336" t="e">
        <f t="shared" si="10"/>
        <v>#REF!</v>
      </c>
      <c r="S24" s="336" t="e">
        <f t="shared" si="10"/>
        <v>#REF!</v>
      </c>
      <c r="T24" s="336" t="e">
        <f t="shared" si="10"/>
        <v>#REF!</v>
      </c>
      <c r="U24" s="336" t="e">
        <f t="shared" si="10"/>
        <v>#REF!</v>
      </c>
      <c r="V24" s="336" t="e">
        <f t="shared" si="10"/>
        <v>#REF!</v>
      </c>
      <c r="W24" s="336" t="e">
        <f t="shared" si="10"/>
        <v>#REF!</v>
      </c>
      <c r="X24" s="336" t="e">
        <f t="shared" si="10"/>
        <v>#REF!</v>
      </c>
      <c r="Y24" s="336" t="e">
        <f t="shared" si="10"/>
        <v>#REF!</v>
      </c>
      <c r="Z24" s="346"/>
      <c r="AA24" s="346"/>
      <c r="AB24" s="346"/>
      <c r="AC24" s="346"/>
      <c r="AD24" s="346"/>
      <c r="AE24" s="346"/>
      <c r="AF24" s="346"/>
      <c r="AG24" s="346"/>
      <c r="AH24" s="346"/>
    </row>
    <row r="25" spans="2:34" s="328" customFormat="1" ht="13.5" hidden="1" outlineLevel="1">
      <c r="B25" s="334" t="s">
        <v>185</v>
      </c>
      <c r="D25" s="335"/>
      <c r="E25" s="569">
        <f t="shared" ref="E25:Y25" si="11">IF(E20&lt;=3,0,IF(E21-SUM(D22:D25)&lt;0,D26,IF(E21-SUM(D22:D26)&gt;0,0,ABS(E21-SUM(D22:D26)))))</f>
        <v>0</v>
      </c>
      <c r="F25" s="336">
        <f t="shared" si="11"/>
        <v>0</v>
      </c>
      <c r="G25" s="336">
        <f t="shared" si="11"/>
        <v>0</v>
      </c>
      <c r="H25" s="336">
        <f t="shared" si="11"/>
        <v>0</v>
      </c>
      <c r="I25" s="336" t="e">
        <f t="shared" si="11"/>
        <v>#REF!</v>
      </c>
      <c r="J25" s="336" t="e">
        <f t="shared" si="11"/>
        <v>#REF!</v>
      </c>
      <c r="K25" s="336" t="e">
        <f t="shared" si="11"/>
        <v>#REF!</v>
      </c>
      <c r="L25" s="336" t="e">
        <f t="shared" si="11"/>
        <v>#REF!</v>
      </c>
      <c r="M25" s="336" t="e">
        <f t="shared" si="11"/>
        <v>#REF!</v>
      </c>
      <c r="N25" s="336" t="e">
        <f t="shared" si="11"/>
        <v>#REF!</v>
      </c>
      <c r="O25" s="336" t="e">
        <f t="shared" si="11"/>
        <v>#REF!</v>
      </c>
      <c r="P25" s="336" t="e">
        <f t="shared" si="11"/>
        <v>#REF!</v>
      </c>
      <c r="Q25" s="336" t="e">
        <f t="shared" si="11"/>
        <v>#REF!</v>
      </c>
      <c r="R25" s="336" t="e">
        <f t="shared" si="11"/>
        <v>#REF!</v>
      </c>
      <c r="S25" s="336" t="e">
        <f t="shared" si="11"/>
        <v>#REF!</v>
      </c>
      <c r="T25" s="336" t="e">
        <f t="shared" si="11"/>
        <v>#REF!</v>
      </c>
      <c r="U25" s="336" t="e">
        <f t="shared" si="11"/>
        <v>#REF!</v>
      </c>
      <c r="V25" s="336" t="e">
        <f t="shared" si="11"/>
        <v>#REF!</v>
      </c>
      <c r="W25" s="336" t="e">
        <f t="shared" si="11"/>
        <v>#REF!</v>
      </c>
      <c r="X25" s="336" t="e">
        <f t="shared" si="11"/>
        <v>#REF!</v>
      </c>
      <c r="Y25" s="336" t="e">
        <f t="shared" si="11"/>
        <v>#REF!</v>
      </c>
      <c r="Z25" s="346"/>
      <c r="AA25" s="346"/>
      <c r="AB25" s="346"/>
      <c r="AC25" s="346"/>
      <c r="AD25" s="346"/>
      <c r="AE25" s="346"/>
      <c r="AF25" s="346"/>
      <c r="AG25" s="346"/>
      <c r="AH25" s="346"/>
    </row>
    <row r="26" spans="2:34" s="328" customFormat="1" ht="13.5" hidden="1" outlineLevel="1">
      <c r="B26" s="334" t="s">
        <v>186</v>
      </c>
      <c r="D26" s="335"/>
      <c r="E26" s="569">
        <f t="shared" ref="E26:Y26" si="12">IF(E20&lt;=2,0,IF(E21-SUM(D22:D26)&lt;0,D27,IF(E21-SUM(D22:D27)&gt;0,0,ABS(E21-SUM(D22:D27)))))</f>
        <v>0</v>
      </c>
      <c r="F26" s="336">
        <f t="shared" si="12"/>
        <v>0</v>
      </c>
      <c r="G26" s="336">
        <f t="shared" si="12"/>
        <v>0</v>
      </c>
      <c r="H26" s="336" t="e">
        <f t="shared" si="12"/>
        <v>#REF!</v>
      </c>
      <c r="I26" s="336" t="e">
        <f t="shared" si="12"/>
        <v>#REF!</v>
      </c>
      <c r="J26" s="336" t="e">
        <f t="shared" si="12"/>
        <v>#REF!</v>
      </c>
      <c r="K26" s="336" t="e">
        <f t="shared" si="12"/>
        <v>#REF!</v>
      </c>
      <c r="L26" s="336" t="e">
        <f t="shared" si="12"/>
        <v>#REF!</v>
      </c>
      <c r="M26" s="336" t="e">
        <f t="shared" si="12"/>
        <v>#REF!</v>
      </c>
      <c r="N26" s="336" t="e">
        <f t="shared" si="12"/>
        <v>#REF!</v>
      </c>
      <c r="O26" s="336" t="e">
        <f t="shared" si="12"/>
        <v>#REF!</v>
      </c>
      <c r="P26" s="336" t="e">
        <f t="shared" si="12"/>
        <v>#REF!</v>
      </c>
      <c r="Q26" s="336" t="e">
        <f t="shared" si="12"/>
        <v>#REF!</v>
      </c>
      <c r="R26" s="336" t="e">
        <f t="shared" si="12"/>
        <v>#REF!</v>
      </c>
      <c r="S26" s="336" t="e">
        <f t="shared" si="12"/>
        <v>#REF!</v>
      </c>
      <c r="T26" s="336" t="e">
        <f t="shared" si="12"/>
        <v>#REF!</v>
      </c>
      <c r="U26" s="336" t="e">
        <f t="shared" si="12"/>
        <v>#REF!</v>
      </c>
      <c r="V26" s="336" t="e">
        <f t="shared" si="12"/>
        <v>#REF!</v>
      </c>
      <c r="W26" s="336" t="e">
        <f t="shared" si="12"/>
        <v>#REF!</v>
      </c>
      <c r="X26" s="336" t="e">
        <f t="shared" si="12"/>
        <v>#REF!</v>
      </c>
      <c r="Y26" s="336" t="e">
        <f t="shared" si="12"/>
        <v>#REF!</v>
      </c>
      <c r="Z26" s="346"/>
      <c r="AA26" s="346"/>
      <c r="AB26" s="346"/>
      <c r="AC26" s="346"/>
      <c r="AD26" s="346"/>
      <c r="AE26" s="346"/>
      <c r="AF26" s="346"/>
      <c r="AG26" s="346"/>
      <c r="AH26" s="346"/>
    </row>
    <row r="27" spans="2:34" s="328" customFormat="1" ht="13.5" hidden="1" outlineLevel="1">
      <c r="B27" s="334" t="s">
        <v>187</v>
      </c>
      <c r="D27" s="335"/>
      <c r="E27" s="569">
        <f t="shared" ref="E27:Y27" si="13">IF(E20&lt;=1,0,IF(E21-SUM(D22:D27)&lt;0,D28,IF(E21-SUM(D22:D28)&gt;0,0,ABS(E21-SUM(D22:D28)))))</f>
        <v>0</v>
      </c>
      <c r="F27" s="336">
        <f t="shared" si="13"/>
        <v>0</v>
      </c>
      <c r="G27" s="336" t="e">
        <f t="shared" si="13"/>
        <v>#REF!</v>
      </c>
      <c r="H27" s="336" t="e">
        <f t="shared" si="13"/>
        <v>#REF!</v>
      </c>
      <c r="I27" s="336" t="e">
        <f t="shared" si="13"/>
        <v>#REF!</v>
      </c>
      <c r="J27" s="336" t="e">
        <f t="shared" si="13"/>
        <v>#REF!</v>
      </c>
      <c r="K27" s="336" t="e">
        <f t="shared" si="13"/>
        <v>#REF!</v>
      </c>
      <c r="L27" s="336" t="e">
        <f t="shared" si="13"/>
        <v>#REF!</v>
      </c>
      <c r="M27" s="336" t="e">
        <f t="shared" si="13"/>
        <v>#REF!</v>
      </c>
      <c r="N27" s="336" t="e">
        <f t="shared" si="13"/>
        <v>#REF!</v>
      </c>
      <c r="O27" s="336" t="e">
        <f t="shared" si="13"/>
        <v>#REF!</v>
      </c>
      <c r="P27" s="336" t="e">
        <f t="shared" si="13"/>
        <v>#REF!</v>
      </c>
      <c r="Q27" s="336" t="e">
        <f t="shared" si="13"/>
        <v>#REF!</v>
      </c>
      <c r="R27" s="336" t="e">
        <f t="shared" si="13"/>
        <v>#REF!</v>
      </c>
      <c r="S27" s="336" t="e">
        <f t="shared" si="13"/>
        <v>#REF!</v>
      </c>
      <c r="T27" s="336" t="e">
        <f t="shared" si="13"/>
        <v>#REF!</v>
      </c>
      <c r="U27" s="336" t="e">
        <f t="shared" si="13"/>
        <v>#REF!</v>
      </c>
      <c r="V27" s="336" t="e">
        <f t="shared" si="13"/>
        <v>#REF!</v>
      </c>
      <c r="W27" s="336" t="e">
        <f t="shared" si="13"/>
        <v>#REF!</v>
      </c>
      <c r="X27" s="336" t="e">
        <f t="shared" si="13"/>
        <v>#REF!</v>
      </c>
      <c r="Y27" s="336" t="e">
        <f t="shared" si="13"/>
        <v>#REF!</v>
      </c>
      <c r="Z27" s="346"/>
      <c r="AA27" s="346"/>
      <c r="AB27" s="346"/>
      <c r="AC27" s="346"/>
      <c r="AD27" s="346"/>
      <c r="AE27" s="346"/>
      <c r="AF27" s="346"/>
      <c r="AG27" s="346"/>
      <c r="AH27" s="346"/>
    </row>
    <row r="28" spans="2:34" s="328" customFormat="1" ht="14" hidden="1" outlineLevel="1" thickBot="1">
      <c r="B28" s="338" t="s">
        <v>188</v>
      </c>
      <c r="C28" s="339"/>
      <c r="D28" s="340"/>
      <c r="E28" s="570">
        <f t="shared" ref="E28:Y28" si="14">IF(E21&lt;0,ABS(E21),0)</f>
        <v>0</v>
      </c>
      <c r="F28" s="341" t="e">
        <f t="shared" si="14"/>
        <v>#REF!</v>
      </c>
      <c r="G28" s="341" t="e">
        <f t="shared" si="14"/>
        <v>#REF!</v>
      </c>
      <c r="H28" s="341" t="e">
        <f t="shared" si="14"/>
        <v>#REF!</v>
      </c>
      <c r="I28" s="341" t="e">
        <f t="shared" si="14"/>
        <v>#REF!</v>
      </c>
      <c r="J28" s="341" t="e">
        <f t="shared" si="14"/>
        <v>#REF!</v>
      </c>
      <c r="K28" s="341" t="e">
        <f t="shared" si="14"/>
        <v>#REF!</v>
      </c>
      <c r="L28" s="341" t="e">
        <f t="shared" si="14"/>
        <v>#REF!</v>
      </c>
      <c r="M28" s="341" t="e">
        <f t="shared" si="14"/>
        <v>#REF!</v>
      </c>
      <c r="N28" s="341" t="e">
        <f t="shared" si="14"/>
        <v>#REF!</v>
      </c>
      <c r="O28" s="341" t="e">
        <f t="shared" si="14"/>
        <v>#REF!</v>
      </c>
      <c r="P28" s="341" t="e">
        <f t="shared" si="14"/>
        <v>#REF!</v>
      </c>
      <c r="Q28" s="341" t="e">
        <f t="shared" si="14"/>
        <v>#REF!</v>
      </c>
      <c r="R28" s="341" t="e">
        <f t="shared" si="14"/>
        <v>#REF!</v>
      </c>
      <c r="S28" s="341" t="e">
        <f t="shared" si="14"/>
        <v>#REF!</v>
      </c>
      <c r="T28" s="341" t="e">
        <f t="shared" si="14"/>
        <v>#REF!</v>
      </c>
      <c r="U28" s="341" t="e">
        <f t="shared" si="14"/>
        <v>#REF!</v>
      </c>
      <c r="V28" s="341" t="e">
        <f t="shared" si="14"/>
        <v>#REF!</v>
      </c>
      <c r="W28" s="341" t="e">
        <f t="shared" si="14"/>
        <v>#REF!</v>
      </c>
      <c r="X28" s="341" t="e">
        <f t="shared" si="14"/>
        <v>#REF!</v>
      </c>
      <c r="Y28" s="341" t="e">
        <f t="shared" si="14"/>
        <v>#REF!</v>
      </c>
      <c r="Z28" s="346"/>
      <c r="AA28" s="346"/>
      <c r="AB28" s="346"/>
      <c r="AC28" s="346"/>
      <c r="AD28" s="346"/>
      <c r="AE28" s="346"/>
      <c r="AF28" s="346"/>
      <c r="AG28" s="346"/>
      <c r="AH28" s="346"/>
    </row>
    <row r="29" spans="2:34" s="328" customFormat="1" ht="15" hidden="1" outlineLevel="1" thickTop="1" thickBot="1">
      <c r="B29" s="338" t="s">
        <v>189</v>
      </c>
      <c r="D29" s="340"/>
      <c r="E29" s="571">
        <f>IF(E21-SUM(C22:C28)&lt;0,0,E21-SUM(C22:C28))</f>
        <v>0</v>
      </c>
      <c r="F29" s="367" t="e">
        <f t="shared" ref="F29:Y29" si="15">IF(F21-SUM(E22:E28)&lt;0,0,F21-SUM(E22:E28))</f>
        <v>#REF!</v>
      </c>
      <c r="G29" s="368" t="e">
        <f t="shared" si="15"/>
        <v>#REF!</v>
      </c>
      <c r="H29" s="368" t="e">
        <f t="shared" si="15"/>
        <v>#REF!</v>
      </c>
      <c r="I29" s="368" t="e">
        <f t="shared" si="15"/>
        <v>#REF!</v>
      </c>
      <c r="J29" s="369" t="e">
        <f t="shared" si="15"/>
        <v>#REF!</v>
      </c>
      <c r="K29" s="370" t="e">
        <f t="shared" si="15"/>
        <v>#REF!</v>
      </c>
      <c r="L29" s="367" t="e">
        <f t="shared" si="15"/>
        <v>#REF!</v>
      </c>
      <c r="M29" s="369" t="e">
        <f t="shared" si="15"/>
        <v>#REF!</v>
      </c>
      <c r="N29" s="369" t="e">
        <f t="shared" si="15"/>
        <v>#REF!</v>
      </c>
      <c r="O29" s="369" t="e">
        <f t="shared" si="15"/>
        <v>#REF!</v>
      </c>
      <c r="P29" s="369" t="e">
        <f t="shared" si="15"/>
        <v>#REF!</v>
      </c>
      <c r="Q29" s="369" t="e">
        <f t="shared" si="15"/>
        <v>#REF!</v>
      </c>
      <c r="R29" s="369" t="e">
        <f t="shared" si="15"/>
        <v>#REF!</v>
      </c>
      <c r="S29" s="369" t="e">
        <f t="shared" si="15"/>
        <v>#REF!</v>
      </c>
      <c r="T29" s="369" t="e">
        <f t="shared" si="15"/>
        <v>#REF!</v>
      </c>
      <c r="U29" s="369" t="e">
        <f t="shared" si="15"/>
        <v>#REF!</v>
      </c>
      <c r="V29" s="369" t="e">
        <f t="shared" si="15"/>
        <v>#REF!</v>
      </c>
      <c r="W29" s="369" t="e">
        <f t="shared" si="15"/>
        <v>#REF!</v>
      </c>
      <c r="X29" s="369" t="e">
        <f t="shared" si="15"/>
        <v>#REF!</v>
      </c>
      <c r="Y29" s="369" t="e">
        <f t="shared" si="15"/>
        <v>#REF!</v>
      </c>
      <c r="Z29" s="346"/>
      <c r="AA29" s="346"/>
      <c r="AB29" s="346"/>
      <c r="AC29" s="346"/>
      <c r="AD29" s="346"/>
      <c r="AE29" s="346"/>
      <c r="AF29" s="346"/>
      <c r="AG29" s="346"/>
      <c r="AH29" s="346"/>
    </row>
    <row r="30" spans="2:34" s="328" customFormat="1" ht="14" hidden="1" outlineLevel="1" thickTop="1">
      <c r="B30" s="342" t="s">
        <v>232</v>
      </c>
      <c r="C30" s="343">
        <f>C15</f>
        <v>0.4</v>
      </c>
      <c r="D30" s="572"/>
      <c r="E30" s="573">
        <f t="shared" ref="E30:Y30" si="16">E29*$C$30</f>
        <v>0</v>
      </c>
      <c r="F30" s="344" t="e">
        <f t="shared" si="16"/>
        <v>#REF!</v>
      </c>
      <c r="G30" s="344" t="e">
        <f t="shared" si="16"/>
        <v>#REF!</v>
      </c>
      <c r="H30" s="344" t="e">
        <f t="shared" si="16"/>
        <v>#REF!</v>
      </c>
      <c r="I30" s="344" t="e">
        <f t="shared" si="16"/>
        <v>#REF!</v>
      </c>
      <c r="J30" s="344" t="e">
        <f t="shared" si="16"/>
        <v>#REF!</v>
      </c>
      <c r="K30" s="344" t="e">
        <f t="shared" si="16"/>
        <v>#REF!</v>
      </c>
      <c r="L30" s="344" t="e">
        <f t="shared" si="16"/>
        <v>#REF!</v>
      </c>
      <c r="M30" s="344" t="e">
        <f t="shared" si="16"/>
        <v>#REF!</v>
      </c>
      <c r="N30" s="344" t="e">
        <f t="shared" si="16"/>
        <v>#REF!</v>
      </c>
      <c r="O30" s="344" t="e">
        <f t="shared" si="16"/>
        <v>#REF!</v>
      </c>
      <c r="P30" s="344" t="e">
        <f t="shared" si="16"/>
        <v>#REF!</v>
      </c>
      <c r="Q30" s="344" t="e">
        <f t="shared" si="16"/>
        <v>#REF!</v>
      </c>
      <c r="R30" s="344" t="e">
        <f t="shared" si="16"/>
        <v>#REF!</v>
      </c>
      <c r="S30" s="344" t="e">
        <f t="shared" si="16"/>
        <v>#REF!</v>
      </c>
      <c r="T30" s="344" t="e">
        <f t="shared" si="16"/>
        <v>#REF!</v>
      </c>
      <c r="U30" s="344" t="e">
        <f t="shared" si="16"/>
        <v>#REF!</v>
      </c>
      <c r="V30" s="344" t="e">
        <f t="shared" si="16"/>
        <v>#REF!</v>
      </c>
      <c r="W30" s="344" t="e">
        <f t="shared" si="16"/>
        <v>#REF!</v>
      </c>
      <c r="X30" s="344" t="e">
        <f t="shared" si="16"/>
        <v>#REF!</v>
      </c>
      <c r="Y30" s="344" t="e">
        <f t="shared" si="16"/>
        <v>#REF!</v>
      </c>
      <c r="Z30" s="346"/>
      <c r="AA30" s="346"/>
      <c r="AB30" s="346"/>
      <c r="AC30" s="346"/>
      <c r="AD30" s="346"/>
      <c r="AE30" s="346"/>
      <c r="AF30" s="346"/>
      <c r="AG30" s="346"/>
      <c r="AH30" s="346"/>
    </row>
    <row r="31" spans="2:34" s="346" customFormat="1" hidden="1" outlineLevel="1"/>
    <row r="32" spans="2:34" s="353" customFormat="1" ht="14.25" customHeight="1" collapsed="1">
      <c r="B32" s="352"/>
      <c r="D32" s="358"/>
      <c r="E32" s="358"/>
      <c r="F32" s="358"/>
      <c r="G32" s="358"/>
      <c r="H32" s="358"/>
      <c r="I32" s="358"/>
      <c r="J32" s="358"/>
      <c r="K32" s="358"/>
      <c r="L32" s="358"/>
      <c r="M32" s="358"/>
      <c r="N32" s="358"/>
      <c r="O32" s="358"/>
      <c r="P32" s="358"/>
      <c r="Q32" s="358"/>
      <c r="R32" s="358"/>
      <c r="S32" s="358"/>
      <c r="T32" s="358"/>
      <c r="U32" s="358"/>
      <c r="V32" s="358"/>
      <c r="W32" s="358"/>
      <c r="X32" s="358"/>
      <c r="Y32" s="358"/>
    </row>
    <row r="33" spans="1:25" s="346" customFormat="1">
      <c r="A33" s="347" t="s">
        <v>190</v>
      </c>
    </row>
    <row r="34" spans="1:25" s="316" customFormat="1" ht="13">
      <c r="A34" s="353"/>
      <c r="B34" s="548"/>
      <c r="C34" s="345"/>
      <c r="D34" s="318" t="s">
        <v>33</v>
      </c>
      <c r="E34" s="318"/>
      <c r="F34" s="319" t="s">
        <v>347</v>
      </c>
      <c r="G34" s="319" t="s">
        <v>348</v>
      </c>
      <c r="H34" s="319" t="s">
        <v>167</v>
      </c>
      <c r="I34" s="319" t="s">
        <v>168</v>
      </c>
      <c r="J34" s="319" t="s">
        <v>169</v>
      </c>
      <c r="K34" s="319" t="s">
        <v>170</v>
      </c>
      <c r="L34" s="319" t="s">
        <v>171</v>
      </c>
      <c r="M34" s="319" t="s">
        <v>172</v>
      </c>
      <c r="N34" s="319" t="s">
        <v>173</v>
      </c>
      <c r="O34" s="319" t="s">
        <v>236</v>
      </c>
      <c r="P34" s="319" t="s">
        <v>334</v>
      </c>
      <c r="Q34" s="319" t="s">
        <v>335</v>
      </c>
      <c r="R34" s="319" t="s">
        <v>336</v>
      </c>
      <c r="S34" s="319" t="s">
        <v>337</v>
      </c>
      <c r="T34" s="319" t="s">
        <v>338</v>
      </c>
      <c r="U34" s="319" t="s">
        <v>339</v>
      </c>
      <c r="V34" s="319" t="s">
        <v>340</v>
      </c>
      <c r="W34" s="319" t="s">
        <v>341</v>
      </c>
      <c r="X34" s="319" t="s">
        <v>342</v>
      </c>
      <c r="Y34" s="319" t="s">
        <v>235</v>
      </c>
    </row>
    <row r="35" spans="1:25" s="320" customFormat="1" ht="10">
      <c r="A35" s="362"/>
      <c r="B35" s="401"/>
      <c r="C35" s="324"/>
      <c r="D35" s="322"/>
      <c r="E35" s="574"/>
      <c r="F35" s="323">
        <f t="shared" ref="F35:Y35" si="17">F5</f>
        <v>1</v>
      </c>
      <c r="G35" s="323">
        <f t="shared" si="17"/>
        <v>2</v>
      </c>
      <c r="H35" s="323">
        <f t="shared" si="17"/>
        <v>3</v>
      </c>
      <c r="I35" s="323">
        <f t="shared" si="17"/>
        <v>4</v>
      </c>
      <c r="J35" s="323">
        <f t="shared" si="17"/>
        <v>5</v>
      </c>
      <c r="K35" s="323">
        <f t="shared" si="17"/>
        <v>6</v>
      </c>
      <c r="L35" s="323">
        <f t="shared" si="17"/>
        <v>7</v>
      </c>
      <c r="M35" s="323">
        <f t="shared" si="17"/>
        <v>8</v>
      </c>
      <c r="N35" s="323">
        <f t="shared" si="17"/>
        <v>9</v>
      </c>
      <c r="O35" s="323">
        <f t="shared" si="17"/>
        <v>10</v>
      </c>
      <c r="P35" s="323">
        <f t="shared" si="17"/>
        <v>11</v>
      </c>
      <c r="Q35" s="323">
        <f t="shared" si="17"/>
        <v>12</v>
      </c>
      <c r="R35" s="323">
        <f t="shared" si="17"/>
        <v>13</v>
      </c>
      <c r="S35" s="323">
        <f t="shared" si="17"/>
        <v>14</v>
      </c>
      <c r="T35" s="323">
        <f t="shared" si="17"/>
        <v>15</v>
      </c>
      <c r="U35" s="323">
        <f t="shared" si="17"/>
        <v>16</v>
      </c>
      <c r="V35" s="323">
        <f t="shared" si="17"/>
        <v>17</v>
      </c>
      <c r="W35" s="323">
        <f t="shared" si="17"/>
        <v>18</v>
      </c>
      <c r="X35" s="323">
        <f t="shared" si="17"/>
        <v>19</v>
      </c>
      <c r="Y35" s="323">
        <f t="shared" si="17"/>
        <v>20</v>
      </c>
    </row>
    <row r="36" spans="1:25" s="346" customFormat="1">
      <c r="A36" s="347"/>
      <c r="B36" s="549" t="s">
        <v>349</v>
      </c>
      <c r="C36" s="348"/>
      <c r="D36" s="560" t="e">
        <f t="shared" ref="D36:D41" si="18">SUM(F36:Y36)</f>
        <v>#REF!</v>
      </c>
      <c r="E36" s="561"/>
      <c r="F36" s="372" t="e">
        <f t="shared" ref="F36:T36" si="19">SUM(F37:F38)</f>
        <v>#REF!</v>
      </c>
      <c r="G36" s="372" t="e">
        <f t="shared" si="19"/>
        <v>#REF!</v>
      </c>
      <c r="H36" s="372" t="e">
        <f t="shared" si="19"/>
        <v>#REF!</v>
      </c>
      <c r="I36" s="372" t="e">
        <f t="shared" si="19"/>
        <v>#REF!</v>
      </c>
      <c r="J36" s="372" t="e">
        <f t="shared" si="19"/>
        <v>#REF!</v>
      </c>
      <c r="K36" s="372" t="e">
        <f t="shared" si="19"/>
        <v>#REF!</v>
      </c>
      <c r="L36" s="372" t="e">
        <f t="shared" si="19"/>
        <v>#REF!</v>
      </c>
      <c r="M36" s="372" t="e">
        <f t="shared" si="19"/>
        <v>#REF!</v>
      </c>
      <c r="N36" s="372" t="e">
        <f t="shared" si="19"/>
        <v>#REF!</v>
      </c>
      <c r="O36" s="372" t="e">
        <f t="shared" si="19"/>
        <v>#REF!</v>
      </c>
      <c r="P36" s="372" t="e">
        <f t="shared" si="19"/>
        <v>#REF!</v>
      </c>
      <c r="Q36" s="372" t="e">
        <f t="shared" si="19"/>
        <v>#REF!</v>
      </c>
      <c r="R36" s="372" t="e">
        <f t="shared" si="19"/>
        <v>#REF!</v>
      </c>
      <c r="S36" s="372" t="e">
        <f t="shared" si="19"/>
        <v>#REF!</v>
      </c>
      <c r="T36" s="372" t="e">
        <f t="shared" si="19"/>
        <v>#REF!</v>
      </c>
      <c r="U36" s="372" t="e">
        <f>SUM(U37:U38)</f>
        <v>#REF!</v>
      </c>
      <c r="V36" s="372" t="e">
        <f>SUM(V37:V38)</f>
        <v>#REF!</v>
      </c>
      <c r="W36" s="372" t="e">
        <f>SUM(W37:W38)</f>
        <v>#REF!</v>
      </c>
      <c r="X36" s="372" t="e">
        <f>SUM(X37:X38)</f>
        <v>#REF!</v>
      </c>
      <c r="Y36" s="372" t="e">
        <f>SUM(Y37:Y38)</f>
        <v>#REF!</v>
      </c>
    </row>
    <row r="37" spans="1:25" s="346" customFormat="1">
      <c r="A37" s="347"/>
      <c r="B37" s="418" t="s">
        <v>350</v>
      </c>
      <c r="C37" s="349"/>
      <c r="D37" s="563" t="e">
        <f t="shared" si="18"/>
        <v>#REF!</v>
      </c>
      <c r="E37" s="563"/>
      <c r="F37" s="373" t="e">
        <f t="shared" ref="F37:T37" si="20">IF(F16&lt;0,0,F16)</f>
        <v>#REF!</v>
      </c>
      <c r="G37" s="373" t="e">
        <f t="shared" si="20"/>
        <v>#REF!</v>
      </c>
      <c r="H37" s="373" t="e">
        <f t="shared" si="20"/>
        <v>#REF!</v>
      </c>
      <c r="I37" s="373" t="e">
        <f t="shared" si="20"/>
        <v>#REF!</v>
      </c>
      <c r="J37" s="373" t="e">
        <f t="shared" si="20"/>
        <v>#REF!</v>
      </c>
      <c r="K37" s="373" t="e">
        <f t="shared" si="20"/>
        <v>#REF!</v>
      </c>
      <c r="L37" s="373" t="e">
        <f t="shared" si="20"/>
        <v>#REF!</v>
      </c>
      <c r="M37" s="373" t="e">
        <f t="shared" si="20"/>
        <v>#REF!</v>
      </c>
      <c r="N37" s="373" t="e">
        <f t="shared" si="20"/>
        <v>#REF!</v>
      </c>
      <c r="O37" s="373" t="e">
        <f t="shared" si="20"/>
        <v>#REF!</v>
      </c>
      <c r="P37" s="373" t="e">
        <f t="shared" si="20"/>
        <v>#REF!</v>
      </c>
      <c r="Q37" s="373" t="e">
        <f t="shared" si="20"/>
        <v>#REF!</v>
      </c>
      <c r="R37" s="373" t="e">
        <f t="shared" si="20"/>
        <v>#REF!</v>
      </c>
      <c r="S37" s="373" t="e">
        <f t="shared" si="20"/>
        <v>#REF!</v>
      </c>
      <c r="T37" s="373" t="e">
        <f t="shared" si="20"/>
        <v>#REF!</v>
      </c>
      <c r="U37" s="373" t="e">
        <f>IF(U16&lt;0,0,U16)</f>
        <v>#REF!</v>
      </c>
      <c r="V37" s="373" t="e">
        <f>IF(V16&lt;0,0,V16)</f>
        <v>#REF!</v>
      </c>
      <c r="W37" s="373" t="e">
        <f>IF(W16&lt;0,0,W16)</f>
        <v>#REF!</v>
      </c>
      <c r="X37" s="373" t="e">
        <f>IF(X16&lt;0,0,X16)</f>
        <v>#REF!</v>
      </c>
      <c r="Y37" s="373" t="e">
        <f>IF(Y16&lt;0,0,Y16)</f>
        <v>#REF!</v>
      </c>
    </row>
    <row r="38" spans="1:25" s="346" customFormat="1">
      <c r="A38" s="347"/>
      <c r="B38" s="418" t="s">
        <v>191</v>
      </c>
      <c r="C38" s="349"/>
      <c r="D38" s="563" t="e">
        <f t="shared" si="18"/>
        <v>#REF!</v>
      </c>
      <c r="E38" s="563"/>
      <c r="F38" s="373" t="e">
        <f t="shared" ref="F38:T38" si="21">SUM(F39:F41)</f>
        <v>#REF!</v>
      </c>
      <c r="G38" s="373" t="e">
        <f t="shared" si="21"/>
        <v>#REF!</v>
      </c>
      <c r="H38" s="373" t="e">
        <f t="shared" si="21"/>
        <v>#REF!</v>
      </c>
      <c r="I38" s="373" t="e">
        <f t="shared" si="21"/>
        <v>#REF!</v>
      </c>
      <c r="J38" s="373" t="e">
        <f t="shared" si="21"/>
        <v>#REF!</v>
      </c>
      <c r="K38" s="373" t="e">
        <f t="shared" si="21"/>
        <v>#REF!</v>
      </c>
      <c r="L38" s="373" t="e">
        <f t="shared" si="21"/>
        <v>#REF!</v>
      </c>
      <c r="M38" s="373" t="e">
        <f t="shared" si="21"/>
        <v>#REF!</v>
      </c>
      <c r="N38" s="373" t="e">
        <f t="shared" si="21"/>
        <v>#REF!</v>
      </c>
      <c r="O38" s="373" t="e">
        <f t="shared" si="21"/>
        <v>#REF!</v>
      </c>
      <c r="P38" s="373" t="e">
        <f t="shared" si="21"/>
        <v>#REF!</v>
      </c>
      <c r="Q38" s="373" t="e">
        <f t="shared" si="21"/>
        <v>#REF!</v>
      </c>
      <c r="R38" s="373" t="e">
        <f t="shared" si="21"/>
        <v>#REF!</v>
      </c>
      <c r="S38" s="373" t="e">
        <f t="shared" si="21"/>
        <v>#REF!</v>
      </c>
      <c r="T38" s="373" t="e">
        <f t="shared" si="21"/>
        <v>#REF!</v>
      </c>
      <c r="U38" s="373" t="e">
        <f>SUM(U39:U41)</f>
        <v>#REF!</v>
      </c>
      <c r="V38" s="373" t="e">
        <f>SUM(V39:V41)</f>
        <v>#REF!</v>
      </c>
      <c r="W38" s="373" t="e">
        <f>SUM(W39:W41)</f>
        <v>#REF!</v>
      </c>
      <c r="X38" s="373" t="e">
        <f>SUM(X39:X41)</f>
        <v>#REF!</v>
      </c>
      <c r="Y38" s="373" t="e">
        <f>SUM(Y39:Y41)</f>
        <v>#REF!</v>
      </c>
    </row>
    <row r="39" spans="1:25" s="346" customFormat="1" outlineLevel="1">
      <c r="A39" s="347"/>
      <c r="B39" s="418"/>
      <c r="C39" s="575" t="s">
        <v>49</v>
      </c>
      <c r="D39" s="563" t="e">
        <f t="shared" si="18"/>
        <v>#REF!</v>
      </c>
      <c r="E39" s="563"/>
      <c r="F39" s="373" t="e">
        <f>#REF!</f>
        <v>#REF!</v>
      </c>
      <c r="G39" s="373" t="e">
        <f>#REF!</f>
        <v>#REF!</v>
      </c>
      <c r="H39" s="373" t="e">
        <f>#REF!</f>
        <v>#REF!</v>
      </c>
      <c r="I39" s="373" t="e">
        <f>#REF!</f>
        <v>#REF!</v>
      </c>
      <c r="J39" s="373" t="e">
        <f>#REF!</f>
        <v>#REF!</v>
      </c>
      <c r="K39" s="373" t="e">
        <f>#REF!</f>
        <v>#REF!</v>
      </c>
      <c r="L39" s="373" t="e">
        <f>#REF!</f>
        <v>#REF!</v>
      </c>
      <c r="M39" s="373" t="e">
        <f>#REF!</f>
        <v>#REF!</v>
      </c>
      <c r="N39" s="373" t="e">
        <f>#REF!</f>
        <v>#REF!</v>
      </c>
      <c r="O39" s="373" t="e">
        <f>#REF!</f>
        <v>#REF!</v>
      </c>
      <c r="P39" s="373" t="e">
        <f>#REF!</f>
        <v>#REF!</v>
      </c>
      <c r="Q39" s="373" t="e">
        <f>#REF!</f>
        <v>#REF!</v>
      </c>
      <c r="R39" s="373" t="e">
        <f>#REF!</f>
        <v>#REF!</v>
      </c>
      <c r="S39" s="373" t="e">
        <f>#REF!</f>
        <v>#REF!</v>
      </c>
      <c r="T39" s="373" t="e">
        <f>#REF!</f>
        <v>#REF!</v>
      </c>
      <c r="U39" s="373" t="e">
        <f>#REF!</f>
        <v>#REF!</v>
      </c>
      <c r="V39" s="373" t="e">
        <f>#REF!</f>
        <v>#REF!</v>
      </c>
      <c r="W39" s="373" t="e">
        <f>#REF!</f>
        <v>#REF!</v>
      </c>
      <c r="X39" s="373" t="e">
        <f>#REF!</f>
        <v>#REF!</v>
      </c>
      <c r="Y39" s="373" t="e">
        <f>#REF!</f>
        <v>#REF!</v>
      </c>
    </row>
    <row r="40" spans="1:25" s="346" customFormat="1" outlineLevel="1">
      <c r="A40" s="347"/>
      <c r="B40" s="418"/>
      <c r="C40" s="575" t="s">
        <v>53</v>
      </c>
      <c r="D40" s="563" t="e">
        <f t="shared" si="18"/>
        <v>#REF!</v>
      </c>
      <c r="E40" s="563"/>
      <c r="F40" s="373" t="e">
        <f>#REF!</f>
        <v>#REF!</v>
      </c>
      <c r="G40" s="373" t="e">
        <f>#REF!</f>
        <v>#REF!</v>
      </c>
      <c r="H40" s="373" t="e">
        <f>#REF!</f>
        <v>#REF!</v>
      </c>
      <c r="I40" s="373" t="e">
        <f>#REF!</f>
        <v>#REF!</v>
      </c>
      <c r="J40" s="373" t="e">
        <f>#REF!</f>
        <v>#REF!</v>
      </c>
      <c r="K40" s="373" t="e">
        <f>#REF!</f>
        <v>#REF!</v>
      </c>
      <c r="L40" s="373" t="e">
        <f>#REF!</f>
        <v>#REF!</v>
      </c>
      <c r="M40" s="373" t="e">
        <f>#REF!</f>
        <v>#REF!</v>
      </c>
      <c r="N40" s="373" t="e">
        <f>#REF!</f>
        <v>#REF!</v>
      </c>
      <c r="O40" s="373" t="e">
        <f>#REF!</f>
        <v>#REF!</v>
      </c>
      <c r="P40" s="373" t="e">
        <f>#REF!</f>
        <v>#REF!</v>
      </c>
      <c r="Q40" s="373" t="e">
        <f>#REF!</f>
        <v>#REF!</v>
      </c>
      <c r="R40" s="373" t="e">
        <f>#REF!</f>
        <v>#REF!</v>
      </c>
      <c r="S40" s="373" t="e">
        <f>#REF!</f>
        <v>#REF!</v>
      </c>
      <c r="T40" s="373" t="e">
        <f>#REF!</f>
        <v>#REF!</v>
      </c>
      <c r="U40" s="373" t="e">
        <f>#REF!</f>
        <v>#REF!</v>
      </c>
      <c r="V40" s="373" t="e">
        <f>#REF!</f>
        <v>#REF!</v>
      </c>
      <c r="W40" s="373" t="e">
        <f>#REF!</f>
        <v>#REF!</v>
      </c>
      <c r="X40" s="373" t="e">
        <f>#REF!</f>
        <v>#REF!</v>
      </c>
      <c r="Y40" s="373" t="e">
        <f>#REF!</f>
        <v>#REF!</v>
      </c>
    </row>
    <row r="41" spans="1:25" s="346" customFormat="1" outlineLevel="1">
      <c r="A41" s="347"/>
      <c r="B41" s="418"/>
      <c r="C41" s="575" t="s">
        <v>55</v>
      </c>
      <c r="D41" s="563" t="e">
        <f t="shared" si="18"/>
        <v>#REF!</v>
      </c>
      <c r="E41" s="563"/>
      <c r="F41" s="373" t="e">
        <f>#REF!</f>
        <v>#REF!</v>
      </c>
      <c r="G41" s="373" t="e">
        <f>#REF!</f>
        <v>#REF!</v>
      </c>
      <c r="H41" s="373" t="e">
        <f>#REF!</f>
        <v>#REF!</v>
      </c>
      <c r="I41" s="373" t="e">
        <f>#REF!</f>
        <v>#REF!</v>
      </c>
      <c r="J41" s="373" t="e">
        <f>#REF!</f>
        <v>#REF!</v>
      </c>
      <c r="K41" s="373" t="e">
        <f>#REF!</f>
        <v>#REF!</v>
      </c>
      <c r="L41" s="373" t="e">
        <f>#REF!</f>
        <v>#REF!</v>
      </c>
      <c r="M41" s="373" t="e">
        <f>#REF!</f>
        <v>#REF!</v>
      </c>
      <c r="N41" s="373" t="e">
        <f>#REF!</f>
        <v>#REF!</v>
      </c>
      <c r="O41" s="373" t="e">
        <f>#REF!</f>
        <v>#REF!</v>
      </c>
      <c r="P41" s="373" t="e">
        <f>#REF!</f>
        <v>#REF!</v>
      </c>
      <c r="Q41" s="373" t="e">
        <f>#REF!</f>
        <v>#REF!</v>
      </c>
      <c r="R41" s="373" t="e">
        <f>#REF!</f>
        <v>#REF!</v>
      </c>
      <c r="S41" s="373" t="e">
        <f>#REF!</f>
        <v>#REF!</v>
      </c>
      <c r="T41" s="373" t="e">
        <f>#REF!</f>
        <v>#REF!</v>
      </c>
      <c r="U41" s="373" t="e">
        <f>#REF!</f>
        <v>#REF!</v>
      </c>
      <c r="V41" s="373" t="e">
        <f>#REF!</f>
        <v>#REF!</v>
      </c>
      <c r="W41" s="373" t="e">
        <f>#REF!</f>
        <v>#REF!</v>
      </c>
      <c r="X41" s="373" t="e">
        <f>#REF!</f>
        <v>#REF!</v>
      </c>
      <c r="Y41" s="373" t="e">
        <f>#REF!</f>
        <v>#REF!</v>
      </c>
    </row>
    <row r="42" spans="1:25" s="346" customFormat="1">
      <c r="A42" s="347"/>
      <c r="B42" s="550"/>
      <c r="C42" s="350"/>
      <c r="D42" s="374"/>
      <c r="E42" s="374"/>
      <c r="F42" s="375"/>
      <c r="G42" s="375"/>
      <c r="H42" s="375"/>
      <c r="I42" s="375"/>
      <c r="J42" s="375"/>
      <c r="K42" s="375"/>
      <c r="L42" s="375"/>
      <c r="M42" s="375"/>
      <c r="N42" s="375"/>
      <c r="O42" s="375"/>
      <c r="P42" s="375"/>
      <c r="Q42" s="375"/>
      <c r="R42" s="375"/>
      <c r="S42" s="375"/>
      <c r="T42" s="375"/>
      <c r="U42" s="375"/>
      <c r="V42" s="375"/>
      <c r="W42" s="375"/>
      <c r="X42" s="375"/>
      <c r="Y42" s="375"/>
    </row>
    <row r="43" spans="1:25" s="346" customFormat="1">
      <c r="A43" s="347"/>
      <c r="B43" s="549" t="s">
        <v>333</v>
      </c>
      <c r="C43" s="349"/>
      <c r="D43" s="561" t="e">
        <f>SUM(F43:Y43)</f>
        <v>#REF!</v>
      </c>
      <c r="E43" s="561"/>
      <c r="F43" s="372" t="e">
        <f t="shared" ref="F43:Y43" si="22">SUM(F44:F44)</f>
        <v>#REF!</v>
      </c>
      <c r="G43" s="372" t="e">
        <f t="shared" si="22"/>
        <v>#REF!</v>
      </c>
      <c r="H43" s="372" t="e">
        <f t="shared" si="22"/>
        <v>#REF!</v>
      </c>
      <c r="I43" s="372" t="e">
        <f t="shared" si="22"/>
        <v>#REF!</v>
      </c>
      <c r="J43" s="372" t="e">
        <f t="shared" si="22"/>
        <v>#REF!</v>
      </c>
      <c r="K43" s="372" t="e">
        <f t="shared" si="22"/>
        <v>#REF!</v>
      </c>
      <c r="L43" s="372" t="e">
        <f t="shared" si="22"/>
        <v>#REF!</v>
      </c>
      <c r="M43" s="372" t="e">
        <f t="shared" si="22"/>
        <v>#REF!</v>
      </c>
      <c r="N43" s="372" t="e">
        <f t="shared" si="22"/>
        <v>#REF!</v>
      </c>
      <c r="O43" s="372" t="e">
        <f t="shared" si="22"/>
        <v>#REF!</v>
      </c>
      <c r="P43" s="372" t="e">
        <f t="shared" si="22"/>
        <v>#REF!</v>
      </c>
      <c r="Q43" s="372" t="e">
        <f t="shared" si="22"/>
        <v>#REF!</v>
      </c>
      <c r="R43" s="372" t="e">
        <f t="shared" si="22"/>
        <v>#REF!</v>
      </c>
      <c r="S43" s="372" t="e">
        <f t="shared" si="22"/>
        <v>#REF!</v>
      </c>
      <c r="T43" s="372" t="e">
        <f t="shared" si="22"/>
        <v>#REF!</v>
      </c>
      <c r="U43" s="372" t="e">
        <f t="shared" si="22"/>
        <v>#REF!</v>
      </c>
      <c r="V43" s="372" t="e">
        <f t="shared" si="22"/>
        <v>#REF!</v>
      </c>
      <c r="W43" s="372" t="e">
        <f t="shared" si="22"/>
        <v>#REF!</v>
      </c>
      <c r="X43" s="372" t="e">
        <f t="shared" si="22"/>
        <v>#REF!</v>
      </c>
      <c r="Y43" s="372" t="e">
        <f t="shared" si="22"/>
        <v>#REF!</v>
      </c>
    </row>
    <row r="44" spans="1:25" s="346" customFormat="1">
      <c r="A44" s="347"/>
      <c r="B44" s="418" t="s">
        <v>192</v>
      </c>
      <c r="C44" s="349"/>
      <c r="D44" s="563" t="e">
        <f>SUM(F44:Y44)</f>
        <v>#REF!</v>
      </c>
      <c r="E44" s="563"/>
      <c r="F44" s="373" t="e">
        <f t="shared" ref="F44:T44" si="23">IF(F16&gt;0,0,-F16)</f>
        <v>#REF!</v>
      </c>
      <c r="G44" s="373" t="e">
        <f t="shared" si="23"/>
        <v>#REF!</v>
      </c>
      <c r="H44" s="373" t="e">
        <f t="shared" si="23"/>
        <v>#REF!</v>
      </c>
      <c r="I44" s="373" t="e">
        <f t="shared" si="23"/>
        <v>#REF!</v>
      </c>
      <c r="J44" s="373" t="e">
        <f t="shared" si="23"/>
        <v>#REF!</v>
      </c>
      <c r="K44" s="373" t="e">
        <f t="shared" si="23"/>
        <v>#REF!</v>
      </c>
      <c r="L44" s="373" t="e">
        <f t="shared" si="23"/>
        <v>#REF!</v>
      </c>
      <c r="M44" s="373" t="e">
        <f t="shared" si="23"/>
        <v>#REF!</v>
      </c>
      <c r="N44" s="373" t="e">
        <f t="shared" si="23"/>
        <v>#REF!</v>
      </c>
      <c r="O44" s="373" t="e">
        <f t="shared" si="23"/>
        <v>#REF!</v>
      </c>
      <c r="P44" s="373" t="e">
        <f t="shared" si="23"/>
        <v>#REF!</v>
      </c>
      <c r="Q44" s="373" t="e">
        <f t="shared" si="23"/>
        <v>#REF!</v>
      </c>
      <c r="R44" s="373" t="e">
        <f t="shared" si="23"/>
        <v>#REF!</v>
      </c>
      <c r="S44" s="373" t="e">
        <f t="shared" si="23"/>
        <v>#REF!</v>
      </c>
      <c r="T44" s="373" t="e">
        <f t="shared" si="23"/>
        <v>#REF!</v>
      </c>
      <c r="U44" s="373" t="e">
        <f>IF(U16&gt;0,0,-U16)</f>
        <v>#REF!</v>
      </c>
      <c r="V44" s="373" t="e">
        <f>IF(V16&gt;0,0,-V16)</f>
        <v>#REF!</v>
      </c>
      <c r="W44" s="373" t="e">
        <f>IF(W16&gt;0,0,-W16)</f>
        <v>#REF!</v>
      </c>
      <c r="X44" s="373" t="e">
        <f>IF(X16&gt;0,0,-X16)</f>
        <v>#REF!</v>
      </c>
      <c r="Y44" s="373" t="e">
        <f>IF(Y16&gt;0,0,-Y16)</f>
        <v>#REF!</v>
      </c>
    </row>
    <row r="45" spans="1:25" s="346" customFormat="1">
      <c r="B45" s="419"/>
      <c r="C45" s="350"/>
      <c r="D45" s="374"/>
      <c r="E45" s="563"/>
      <c r="F45" s="375"/>
      <c r="G45" s="375"/>
      <c r="H45" s="375"/>
      <c r="I45" s="375"/>
      <c r="J45" s="375"/>
      <c r="K45" s="375"/>
      <c r="L45" s="375"/>
      <c r="M45" s="375"/>
      <c r="N45" s="375"/>
      <c r="O45" s="375"/>
      <c r="P45" s="375"/>
      <c r="Q45" s="375"/>
      <c r="R45" s="375"/>
      <c r="S45" s="375"/>
      <c r="T45" s="375"/>
      <c r="U45" s="375"/>
      <c r="V45" s="375"/>
      <c r="W45" s="375"/>
      <c r="X45" s="375"/>
      <c r="Y45" s="375"/>
    </row>
    <row r="46" spans="1:25" s="346" customFormat="1">
      <c r="B46" s="403" t="s">
        <v>233</v>
      </c>
      <c r="C46" s="420"/>
      <c r="D46" s="566" t="e">
        <f>SUM(F46:Y46)</f>
        <v>#REF!</v>
      </c>
      <c r="E46" s="566"/>
      <c r="F46" s="381" t="e">
        <f t="shared" ref="F46:T46" si="24">F36-F43</f>
        <v>#REF!</v>
      </c>
      <c r="G46" s="381" t="e">
        <f t="shared" si="24"/>
        <v>#REF!</v>
      </c>
      <c r="H46" s="381" t="e">
        <f t="shared" si="24"/>
        <v>#REF!</v>
      </c>
      <c r="I46" s="381" t="e">
        <f t="shared" si="24"/>
        <v>#REF!</v>
      </c>
      <c r="J46" s="381" t="e">
        <f t="shared" si="24"/>
        <v>#REF!</v>
      </c>
      <c r="K46" s="381" t="e">
        <f t="shared" si="24"/>
        <v>#REF!</v>
      </c>
      <c r="L46" s="381" t="e">
        <f t="shared" si="24"/>
        <v>#REF!</v>
      </c>
      <c r="M46" s="381" t="e">
        <f t="shared" si="24"/>
        <v>#REF!</v>
      </c>
      <c r="N46" s="381" t="e">
        <f t="shared" si="24"/>
        <v>#REF!</v>
      </c>
      <c r="O46" s="381" t="e">
        <f t="shared" si="24"/>
        <v>#REF!</v>
      </c>
      <c r="P46" s="381" t="e">
        <f t="shared" si="24"/>
        <v>#REF!</v>
      </c>
      <c r="Q46" s="381" t="e">
        <f t="shared" si="24"/>
        <v>#REF!</v>
      </c>
      <c r="R46" s="381" t="e">
        <f t="shared" si="24"/>
        <v>#REF!</v>
      </c>
      <c r="S46" s="381" t="e">
        <f t="shared" si="24"/>
        <v>#REF!</v>
      </c>
      <c r="T46" s="381" t="e">
        <f t="shared" si="24"/>
        <v>#REF!</v>
      </c>
      <c r="U46" s="381" t="e">
        <f>U36-U43</f>
        <v>#REF!</v>
      </c>
      <c r="V46" s="381" t="e">
        <f>V36-V43</f>
        <v>#REF!</v>
      </c>
      <c r="W46" s="381" t="e">
        <f>W36-W43</f>
        <v>#REF!</v>
      </c>
      <c r="X46" s="381" t="e">
        <f>X36-X43</f>
        <v>#REF!</v>
      </c>
      <c r="Y46" s="381" t="e">
        <f>Y36-Y43</f>
        <v>#REF!</v>
      </c>
    </row>
    <row r="47" spans="1:25" s="346" customFormat="1">
      <c r="B47" s="347"/>
      <c r="D47" s="377"/>
      <c r="E47" s="377"/>
      <c r="F47" s="377"/>
      <c r="G47" s="377"/>
      <c r="H47" s="377"/>
      <c r="I47" s="377"/>
      <c r="J47" s="377"/>
      <c r="K47" s="377"/>
      <c r="L47" s="377"/>
      <c r="M47" s="377"/>
      <c r="N47" s="377"/>
      <c r="O47" s="377"/>
      <c r="P47" s="377"/>
      <c r="Q47" s="377"/>
      <c r="R47" s="377"/>
      <c r="S47" s="377"/>
      <c r="T47" s="377"/>
      <c r="U47" s="377"/>
      <c r="V47" s="377"/>
      <c r="W47" s="377"/>
      <c r="X47" s="377"/>
      <c r="Y47" s="377"/>
    </row>
    <row r="48" spans="1:25" s="346" customFormat="1">
      <c r="A48" s="347" t="s">
        <v>351</v>
      </c>
      <c r="B48" s="352"/>
      <c r="D48" s="352"/>
      <c r="E48" s="351"/>
      <c r="F48" s="382"/>
      <c r="G48" s="382"/>
      <c r="H48" s="382"/>
      <c r="I48" s="382"/>
      <c r="J48" s="382"/>
      <c r="K48" s="382"/>
      <c r="L48" s="382"/>
      <c r="M48" s="382"/>
      <c r="N48" s="382"/>
      <c r="O48" s="382"/>
      <c r="P48" s="382"/>
      <c r="Q48" s="382"/>
      <c r="R48" s="382"/>
      <c r="S48" s="382"/>
      <c r="T48" s="382"/>
      <c r="U48" s="382"/>
      <c r="V48" s="382"/>
      <c r="W48" s="382"/>
      <c r="X48" s="382"/>
      <c r="Y48" s="382"/>
    </row>
    <row r="49" spans="1:25" s="346" customFormat="1" hidden="1" outlineLevel="1">
      <c r="B49" s="557" t="s">
        <v>217</v>
      </c>
      <c r="C49" s="558">
        <v>0.05</v>
      </c>
      <c r="D49" s="557"/>
      <c r="E49" s="558"/>
      <c r="F49" s="404" t="e">
        <f t="shared" ref="F49:T49" si="25">F46/(1+$C$49)^F$35</f>
        <v>#REF!</v>
      </c>
      <c r="G49" s="404" t="e">
        <f t="shared" si="25"/>
        <v>#REF!</v>
      </c>
      <c r="H49" s="404" t="e">
        <f t="shared" si="25"/>
        <v>#REF!</v>
      </c>
      <c r="I49" s="404" t="e">
        <f t="shared" si="25"/>
        <v>#REF!</v>
      </c>
      <c r="J49" s="404" t="e">
        <f t="shared" si="25"/>
        <v>#REF!</v>
      </c>
      <c r="K49" s="404" t="e">
        <f t="shared" si="25"/>
        <v>#REF!</v>
      </c>
      <c r="L49" s="404" t="e">
        <f t="shared" si="25"/>
        <v>#REF!</v>
      </c>
      <c r="M49" s="404" t="e">
        <f t="shared" si="25"/>
        <v>#REF!</v>
      </c>
      <c r="N49" s="404" t="e">
        <f t="shared" si="25"/>
        <v>#REF!</v>
      </c>
      <c r="O49" s="404" t="e">
        <f t="shared" si="25"/>
        <v>#REF!</v>
      </c>
      <c r="P49" s="404" t="e">
        <f t="shared" si="25"/>
        <v>#REF!</v>
      </c>
      <c r="Q49" s="404" t="e">
        <f t="shared" si="25"/>
        <v>#REF!</v>
      </c>
      <c r="R49" s="404" t="e">
        <f t="shared" si="25"/>
        <v>#REF!</v>
      </c>
      <c r="S49" s="404" t="e">
        <f t="shared" si="25"/>
        <v>#REF!</v>
      </c>
      <c r="T49" s="404" t="e">
        <f t="shared" si="25"/>
        <v>#REF!</v>
      </c>
      <c r="U49" s="404"/>
      <c r="V49" s="404"/>
      <c r="W49" s="404"/>
      <c r="X49" s="404"/>
      <c r="Y49" s="404"/>
    </row>
    <row r="50" spans="1:25" s="346" customFormat="1" hidden="1" outlineLevel="1">
      <c r="A50" s="346" t="s">
        <v>108</v>
      </c>
      <c r="B50" s="397"/>
      <c r="C50" s="397"/>
      <c r="D50" s="351"/>
      <c r="E50" s="397" t="s">
        <v>216</v>
      </c>
      <c r="F50" s="416" t="e">
        <f>SUM($F$49:F49)</f>
        <v>#REF!</v>
      </c>
      <c r="G50" s="416" t="e">
        <f>SUM($F$49:G49)</f>
        <v>#REF!</v>
      </c>
      <c r="H50" s="416" t="e">
        <f>SUM($F$49:H49)</f>
        <v>#REF!</v>
      </c>
      <c r="I50" s="416" t="e">
        <f>SUM($F$49:I49)</f>
        <v>#REF!</v>
      </c>
      <c r="J50" s="416" t="e">
        <f>SUM($F$49:J49)</f>
        <v>#REF!</v>
      </c>
      <c r="K50" s="416" t="e">
        <f>SUM($F$49:K49)</f>
        <v>#REF!</v>
      </c>
      <c r="L50" s="416" t="e">
        <f>SUM($F$49:L49)</f>
        <v>#REF!</v>
      </c>
      <c r="M50" s="416" t="e">
        <f>SUM($F$49:M49)</f>
        <v>#REF!</v>
      </c>
      <c r="N50" s="416" t="e">
        <f>SUM($F$49:N49)</f>
        <v>#REF!</v>
      </c>
      <c r="O50" s="416" t="e">
        <f>SUM($F$49:O49)</f>
        <v>#REF!</v>
      </c>
      <c r="P50" s="416">
        <v>0</v>
      </c>
      <c r="Q50" s="416">
        <v>0</v>
      </c>
      <c r="R50" s="416">
        <v>0</v>
      </c>
      <c r="S50" s="416">
        <v>0</v>
      </c>
      <c r="T50" s="416">
        <v>0</v>
      </c>
      <c r="U50" s="416"/>
      <c r="V50" s="416"/>
      <c r="W50" s="416"/>
      <c r="X50" s="416"/>
      <c r="Y50" s="416"/>
    </row>
    <row r="51" spans="1:25" s="346" customFormat="1" ht="13" hidden="1" outlineLevel="1" thickBot="1">
      <c r="B51" s="398"/>
      <c r="C51" s="397"/>
      <c r="D51" s="351"/>
      <c r="E51" s="376"/>
      <c r="F51" s="376"/>
      <c r="G51" s="376"/>
      <c r="H51" s="376"/>
      <c r="I51" s="376"/>
      <c r="J51" s="376"/>
      <c r="K51" s="376"/>
      <c r="L51" s="376"/>
      <c r="M51" s="376"/>
      <c r="N51" s="376"/>
      <c r="O51" s="376"/>
      <c r="P51" s="376"/>
      <c r="Q51" s="376"/>
      <c r="R51" s="376"/>
      <c r="S51" s="376"/>
      <c r="T51" s="376"/>
      <c r="U51" s="376"/>
      <c r="V51" s="376"/>
      <c r="W51" s="376"/>
      <c r="X51" s="398"/>
      <c r="Y51" s="376"/>
    </row>
    <row r="52" spans="1:25" s="346" customFormat="1" ht="13" hidden="1" outlineLevel="1" thickBot="1">
      <c r="A52" s="346" t="s">
        <v>241</v>
      </c>
      <c r="B52" s="397"/>
      <c r="C52" s="397"/>
      <c r="D52" s="351"/>
      <c r="E52" s="376"/>
      <c r="F52" s="376"/>
      <c r="G52" s="376"/>
      <c r="H52" s="376"/>
      <c r="I52" s="376"/>
      <c r="J52" s="376"/>
      <c r="K52" s="376"/>
      <c r="L52" s="376"/>
      <c r="M52" s="376"/>
      <c r="N52" s="376"/>
      <c r="O52" s="376"/>
      <c r="P52" s="376"/>
      <c r="Q52" s="376"/>
      <c r="R52" s="376"/>
      <c r="S52" s="376"/>
      <c r="T52" s="376"/>
      <c r="U52" s="376"/>
      <c r="V52" s="376"/>
      <c r="W52" s="376"/>
      <c r="X52" s="397"/>
      <c r="Y52" s="576"/>
    </row>
    <row r="53" spans="1:25" s="346" customFormat="1" hidden="1" outlineLevel="1">
      <c r="B53" s="392"/>
      <c r="C53" s="392"/>
      <c r="D53" s="371"/>
      <c r="E53" s="395"/>
      <c r="F53" s="395"/>
      <c r="G53" s="395"/>
      <c r="H53" s="395"/>
      <c r="I53" s="395"/>
      <c r="J53" s="395"/>
      <c r="K53" s="395"/>
      <c r="L53" s="395"/>
      <c r="M53" s="395"/>
      <c r="N53" s="395"/>
      <c r="O53" s="395"/>
      <c r="P53" s="395"/>
      <c r="Q53" s="395"/>
      <c r="R53" s="395"/>
      <c r="S53" s="395"/>
      <c r="T53" s="395"/>
      <c r="U53" s="395"/>
      <c r="V53" s="395"/>
      <c r="W53" s="395"/>
      <c r="X53" s="392"/>
      <c r="Y53" s="395"/>
    </row>
    <row r="54" spans="1:25" s="346" customFormat="1" collapsed="1">
      <c r="A54" s="346" t="s">
        <v>241</v>
      </c>
      <c r="B54" s="557" t="s">
        <v>196</v>
      </c>
      <c r="C54" s="558">
        <v>0.1</v>
      </c>
      <c r="D54" s="402"/>
      <c r="E54" s="404"/>
      <c r="F54" s="404" t="e">
        <f t="shared" ref="F54:T54" si="26">F46/(1+$C$54)^F$35</f>
        <v>#REF!</v>
      </c>
      <c r="G54" s="404" t="e">
        <f t="shared" si="26"/>
        <v>#REF!</v>
      </c>
      <c r="H54" s="404" t="e">
        <f t="shared" si="26"/>
        <v>#REF!</v>
      </c>
      <c r="I54" s="404" t="e">
        <f t="shared" si="26"/>
        <v>#REF!</v>
      </c>
      <c r="J54" s="404" t="e">
        <f t="shared" si="26"/>
        <v>#REF!</v>
      </c>
      <c r="K54" s="404" t="e">
        <f t="shared" si="26"/>
        <v>#REF!</v>
      </c>
      <c r="L54" s="404" t="e">
        <f t="shared" si="26"/>
        <v>#REF!</v>
      </c>
      <c r="M54" s="404" t="e">
        <f t="shared" si="26"/>
        <v>#REF!</v>
      </c>
      <c r="N54" s="404" t="e">
        <f t="shared" si="26"/>
        <v>#REF!</v>
      </c>
      <c r="O54" s="404" t="e">
        <f t="shared" si="26"/>
        <v>#REF!</v>
      </c>
      <c r="P54" s="404" t="e">
        <f t="shared" si="26"/>
        <v>#REF!</v>
      </c>
      <c r="Q54" s="404" t="e">
        <f t="shared" si="26"/>
        <v>#REF!</v>
      </c>
      <c r="R54" s="404" t="e">
        <f t="shared" si="26"/>
        <v>#REF!</v>
      </c>
      <c r="S54" s="404" t="e">
        <f t="shared" si="26"/>
        <v>#REF!</v>
      </c>
      <c r="T54" s="404" t="e">
        <f t="shared" si="26"/>
        <v>#REF!</v>
      </c>
      <c r="U54" s="404" t="e">
        <f>U46/(1+$C$54)^U$35</f>
        <v>#REF!</v>
      </c>
      <c r="V54" s="404" t="e">
        <f>V46/(1+$C$54)^V$35</f>
        <v>#REF!</v>
      </c>
      <c r="W54" s="404" t="e">
        <f>W46/(1+$C$54)^W$35</f>
        <v>#REF!</v>
      </c>
      <c r="X54" s="404" t="e">
        <f>X46/(1+$C$54)^X$35</f>
        <v>#REF!</v>
      </c>
      <c r="Y54" s="404" t="e">
        <f>Y46/(1+$C$54)^Y$35</f>
        <v>#REF!</v>
      </c>
    </row>
    <row r="55" spans="1:25" s="346" customFormat="1">
      <c r="B55" s="347"/>
      <c r="C55" s="397"/>
      <c r="D55" s="351"/>
      <c r="E55" s="397" t="s">
        <v>205</v>
      </c>
      <c r="F55" s="416" t="e">
        <f>SUM($F$54:F54)</f>
        <v>#REF!</v>
      </c>
      <c r="G55" s="416" t="e">
        <f>SUM($F$54:G54)</f>
        <v>#REF!</v>
      </c>
      <c r="H55" s="416" t="e">
        <f>SUM($F$54:H54)</f>
        <v>#REF!</v>
      </c>
      <c r="I55" s="416" t="e">
        <f>SUM($F$54:I54)</f>
        <v>#REF!</v>
      </c>
      <c r="J55" s="416" t="e">
        <f>SUM($F$54:J54)</f>
        <v>#REF!</v>
      </c>
      <c r="K55" s="416" t="e">
        <f>SUM($F$54:K54)</f>
        <v>#REF!</v>
      </c>
      <c r="L55" s="416" t="e">
        <f>SUM($F$54:L54)</f>
        <v>#REF!</v>
      </c>
      <c r="M55" s="416" t="e">
        <f>SUM($F$54:M54)</f>
        <v>#REF!</v>
      </c>
      <c r="N55" s="416" t="e">
        <f>SUM($F$54:N54)</f>
        <v>#REF!</v>
      </c>
      <c r="O55" s="416" t="e">
        <f>SUM($F$54:O54)</f>
        <v>#REF!</v>
      </c>
      <c r="P55" s="416" t="e">
        <f>SUM($F$54:P54)</f>
        <v>#REF!</v>
      </c>
      <c r="Q55" s="416" t="e">
        <f>SUM($F$54:Q54)</f>
        <v>#REF!</v>
      </c>
      <c r="R55" s="416" t="e">
        <f>SUM($F$54:R54)</f>
        <v>#REF!</v>
      </c>
      <c r="S55" s="416" t="e">
        <f>SUM($F$54:S54)</f>
        <v>#REF!</v>
      </c>
      <c r="T55" s="416" t="e">
        <f>SUM($F$54:T54)</f>
        <v>#REF!</v>
      </c>
      <c r="U55" s="416" t="e">
        <f>SUM($F$54:U54)</f>
        <v>#REF!</v>
      </c>
      <c r="V55" s="416" t="e">
        <f>SUM($F$54:V54)</f>
        <v>#REF!</v>
      </c>
      <c r="W55" s="416" t="e">
        <f>SUM($F$54:W54)</f>
        <v>#REF!</v>
      </c>
      <c r="X55" s="416" t="e">
        <f>SUM($F$54:X54)</f>
        <v>#REF!</v>
      </c>
      <c r="Y55" s="416" t="e">
        <f>SUM($F$54:Y54)</f>
        <v>#REF!</v>
      </c>
    </row>
    <row r="56" spans="1:25" s="346" customFormat="1">
      <c r="B56" s="398"/>
      <c r="C56" s="397"/>
      <c r="D56" s="351"/>
      <c r="E56" s="376"/>
      <c r="F56" s="376"/>
      <c r="G56" s="376"/>
      <c r="H56" s="376"/>
      <c r="I56" s="376"/>
      <c r="J56" s="376"/>
      <c r="K56" s="376"/>
      <c r="L56" s="376"/>
      <c r="M56" s="376"/>
      <c r="N56" s="376"/>
      <c r="O56" s="376"/>
      <c r="P56" s="376"/>
      <c r="Q56" s="376"/>
      <c r="R56" s="376"/>
      <c r="S56" s="423"/>
      <c r="T56" s="424"/>
      <c r="U56" s="424"/>
      <c r="V56" s="424"/>
      <c r="W56" s="424"/>
      <c r="X56" s="423" t="s">
        <v>238</v>
      </c>
      <c r="Y56" s="424" t="e">
        <f>-SUM(#REF!)</f>
        <v>#REF!</v>
      </c>
    </row>
    <row r="57" spans="1:25" s="346" customFormat="1" ht="13">
      <c r="A57" s="346" t="s">
        <v>231</v>
      </c>
      <c r="B57" s="397"/>
      <c r="C57" s="397"/>
      <c r="D57" s="351"/>
      <c r="E57" s="376"/>
      <c r="F57" s="376"/>
      <c r="G57" s="376"/>
      <c r="H57" s="376"/>
      <c r="I57" s="376"/>
      <c r="J57" s="376"/>
      <c r="K57" s="376"/>
      <c r="L57" s="376"/>
      <c r="M57" s="376"/>
      <c r="N57" s="376"/>
      <c r="O57" s="376"/>
      <c r="P57" s="376"/>
      <c r="Q57" s="376"/>
      <c r="R57" s="376"/>
      <c r="S57" s="425"/>
      <c r="T57" s="628"/>
      <c r="U57" s="628"/>
      <c r="V57" s="628"/>
      <c r="W57" s="628"/>
      <c r="X57" s="425" t="s">
        <v>146</v>
      </c>
      <c r="Y57" s="627" t="e">
        <f>IF(Y55+Y56&gt;0,Y55+Y56,0)</f>
        <v>#REF!</v>
      </c>
    </row>
    <row r="58" spans="1:25" s="346" customFormat="1">
      <c r="B58" s="392"/>
      <c r="C58" s="392"/>
      <c r="D58" s="371"/>
      <c r="E58" s="395"/>
      <c r="F58" s="395"/>
      <c r="G58" s="395"/>
      <c r="H58" s="395"/>
      <c r="I58" s="395"/>
      <c r="J58" s="395"/>
      <c r="K58" s="395"/>
      <c r="L58" s="395"/>
      <c r="M58" s="395"/>
      <c r="N58" s="395"/>
      <c r="O58" s="395"/>
      <c r="P58" s="395"/>
      <c r="Q58" s="395"/>
      <c r="R58" s="395"/>
      <c r="S58" s="395"/>
      <c r="T58" s="395"/>
      <c r="U58" s="395"/>
      <c r="V58" s="395"/>
      <c r="W58" s="395"/>
      <c r="X58" s="392"/>
      <c r="Y58" s="395"/>
    </row>
    <row r="59" spans="1:25" s="346" customFormat="1" hidden="1" outlineLevel="1">
      <c r="B59" s="383" t="s">
        <v>196</v>
      </c>
      <c r="C59" s="387">
        <v>0.15</v>
      </c>
      <c r="D59" s="351"/>
      <c r="E59" s="376"/>
      <c r="F59" s="376" t="e">
        <f t="shared" ref="F59:Y59" si="27">F46/(1+$C$59)^F$35</f>
        <v>#REF!</v>
      </c>
      <c r="G59" s="376" t="e">
        <f t="shared" si="27"/>
        <v>#REF!</v>
      </c>
      <c r="H59" s="376" t="e">
        <f t="shared" si="27"/>
        <v>#REF!</v>
      </c>
      <c r="I59" s="376" t="e">
        <f t="shared" si="27"/>
        <v>#REF!</v>
      </c>
      <c r="J59" s="376" t="e">
        <f t="shared" si="27"/>
        <v>#REF!</v>
      </c>
      <c r="K59" s="376" t="e">
        <f t="shared" si="27"/>
        <v>#REF!</v>
      </c>
      <c r="L59" s="376" t="e">
        <f t="shared" si="27"/>
        <v>#REF!</v>
      </c>
      <c r="M59" s="376" t="e">
        <f t="shared" si="27"/>
        <v>#REF!</v>
      </c>
      <c r="N59" s="376" t="e">
        <f t="shared" si="27"/>
        <v>#REF!</v>
      </c>
      <c r="O59" s="376" t="e">
        <f t="shared" si="27"/>
        <v>#REF!</v>
      </c>
      <c r="P59" s="376" t="e">
        <f t="shared" si="27"/>
        <v>#REF!</v>
      </c>
      <c r="Q59" s="376" t="e">
        <f t="shared" si="27"/>
        <v>#REF!</v>
      </c>
      <c r="R59" s="376" t="e">
        <f t="shared" si="27"/>
        <v>#REF!</v>
      </c>
      <c r="S59" s="376" t="e">
        <f t="shared" si="27"/>
        <v>#REF!</v>
      </c>
      <c r="T59" s="376" t="e">
        <f t="shared" si="27"/>
        <v>#REF!</v>
      </c>
      <c r="U59" s="376" t="e">
        <f t="shared" si="27"/>
        <v>#REF!</v>
      </c>
      <c r="V59" s="376" t="e">
        <f t="shared" si="27"/>
        <v>#REF!</v>
      </c>
      <c r="W59" s="376" t="e">
        <f t="shared" si="27"/>
        <v>#REF!</v>
      </c>
      <c r="X59" s="376" t="e">
        <f t="shared" si="27"/>
        <v>#REF!</v>
      </c>
      <c r="Y59" s="376" t="e">
        <f t="shared" si="27"/>
        <v>#REF!</v>
      </c>
    </row>
    <row r="60" spans="1:25" s="346" customFormat="1" hidden="1" outlineLevel="1">
      <c r="B60" s="347"/>
      <c r="C60" s="397"/>
      <c r="D60" s="351"/>
      <c r="E60" s="397" t="s">
        <v>205</v>
      </c>
      <c r="F60" s="416" t="e">
        <f>SUM($F$59:F59)</f>
        <v>#REF!</v>
      </c>
      <c r="G60" s="416" t="e">
        <f>SUM($F$59:G59)</f>
        <v>#REF!</v>
      </c>
      <c r="H60" s="416" t="e">
        <f>SUM($F$59:H59)</f>
        <v>#REF!</v>
      </c>
      <c r="I60" s="416" t="e">
        <f>SUM($F$59:I59)</f>
        <v>#REF!</v>
      </c>
      <c r="J60" s="416" t="e">
        <f>SUM($F$59:J59)</f>
        <v>#REF!</v>
      </c>
      <c r="K60" s="416" t="e">
        <f>SUM($F$59:K59)</f>
        <v>#REF!</v>
      </c>
      <c r="L60" s="416" t="e">
        <f>SUM($F$59:L59)</f>
        <v>#REF!</v>
      </c>
      <c r="M60" s="416" t="e">
        <f>SUM($F$59:M59)</f>
        <v>#REF!</v>
      </c>
      <c r="N60" s="416" t="e">
        <f>SUM($F$59:N59)</f>
        <v>#REF!</v>
      </c>
      <c r="O60" s="416" t="e">
        <f>SUM($F$59:O59)</f>
        <v>#REF!</v>
      </c>
      <c r="P60" s="416">
        <v>0</v>
      </c>
      <c r="Q60" s="416">
        <v>0</v>
      </c>
      <c r="R60" s="416">
        <v>0</v>
      </c>
      <c r="S60" s="416">
        <v>0</v>
      </c>
      <c r="T60" s="416">
        <v>0</v>
      </c>
      <c r="U60" s="416">
        <v>0</v>
      </c>
      <c r="V60" s="416">
        <v>0</v>
      </c>
      <c r="W60" s="416">
        <v>0</v>
      </c>
      <c r="X60" s="416">
        <v>0</v>
      </c>
      <c r="Y60" s="416">
        <v>0</v>
      </c>
    </row>
    <row r="61" spans="1:25" s="346" customFormat="1" ht="13" hidden="1" outlineLevel="1" thickBot="1">
      <c r="B61" s="398"/>
      <c r="C61" s="397"/>
      <c r="D61" s="351"/>
      <c r="E61" s="376"/>
      <c r="F61" s="382"/>
      <c r="G61" s="382"/>
      <c r="H61" s="382"/>
      <c r="I61" s="382"/>
      <c r="J61" s="382"/>
      <c r="K61" s="382"/>
      <c r="L61" s="382"/>
      <c r="M61" s="382"/>
      <c r="N61" s="382"/>
      <c r="O61" s="382"/>
      <c r="P61" s="382"/>
      <c r="Q61" s="382"/>
      <c r="R61" s="382"/>
      <c r="S61" s="382"/>
      <c r="T61" s="382"/>
      <c r="U61" s="382"/>
      <c r="V61" s="382"/>
      <c r="W61" s="382"/>
      <c r="X61" s="398" t="s">
        <v>330</v>
      </c>
      <c r="Y61" s="376" t="e">
        <f>IF(O60&gt;0,(O60*(4%+1.3%)+(1500000*14)),1500000*14)</f>
        <v>#REF!</v>
      </c>
    </row>
    <row r="62" spans="1:25" s="346" customFormat="1" ht="13" hidden="1" outlineLevel="1" thickBot="1">
      <c r="A62" s="346" t="s">
        <v>90</v>
      </c>
      <c r="B62" s="397"/>
      <c r="C62" s="397"/>
      <c r="D62" s="351"/>
      <c r="E62" s="376"/>
      <c r="F62" s="382"/>
      <c r="G62" s="382"/>
      <c r="H62" s="382"/>
      <c r="I62" s="382"/>
      <c r="J62" s="382"/>
      <c r="K62" s="382"/>
      <c r="L62" s="382"/>
      <c r="M62" s="382"/>
      <c r="N62" s="382"/>
      <c r="O62" s="382"/>
      <c r="P62" s="382"/>
      <c r="Q62" s="382"/>
      <c r="R62" s="382"/>
      <c r="S62" s="382"/>
      <c r="T62" s="382"/>
      <c r="U62" s="382"/>
      <c r="V62" s="382"/>
      <c r="W62" s="382"/>
      <c r="X62" s="397" t="s">
        <v>331</v>
      </c>
      <c r="Y62" s="576" t="e">
        <f>O60-Y61</f>
        <v>#REF!</v>
      </c>
    </row>
    <row r="63" spans="1:25" s="346" customFormat="1" hidden="1" outlineLevel="1">
      <c r="B63" s="392"/>
      <c r="C63" s="392"/>
      <c r="D63" s="371"/>
      <c r="E63" s="395"/>
      <c r="F63" s="577"/>
      <c r="G63" s="577"/>
      <c r="H63" s="577"/>
      <c r="I63" s="577"/>
      <c r="J63" s="577"/>
      <c r="K63" s="577"/>
      <c r="L63" s="577"/>
      <c r="M63" s="577"/>
      <c r="N63" s="577"/>
      <c r="O63" s="577"/>
      <c r="P63" s="577"/>
      <c r="Q63" s="577"/>
      <c r="R63" s="577"/>
      <c r="S63" s="577"/>
      <c r="T63" s="577"/>
      <c r="U63" s="577"/>
      <c r="V63" s="577"/>
      <c r="W63" s="577"/>
      <c r="X63" s="392"/>
      <c r="Y63" s="577"/>
    </row>
    <row r="64" spans="1:25" s="406" customFormat="1" collapsed="1"/>
    <row r="65" s="406" customFormat="1"/>
    <row r="66" s="406" customFormat="1"/>
    <row r="67" s="406" customFormat="1"/>
  </sheetData>
  <phoneticPr fontId="9"/>
  <pageMargins left="0.98425196850393704" right="0.39370078740157483" top="0.59055118110236227" bottom="0.39370078740157483" header="0.31496062992125984" footer="0.31496062992125984"/>
  <pageSetup paperSize="8" scale="56" orientation="landscape" cellComments="asDisplayed" horizontalDpi="300" verticalDpi="300" r:id="rId1"/>
  <headerFooter alignWithMargins="0">
    <oddHeader>&amp;R&amp;"ＭＳ Ｐゴシック,標準"&amp;14案３d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77"/>
  <sheetViews>
    <sheetView showGridLines="0" view="pageBreakPreview" topLeftCell="A7" zoomScale="70" zoomScaleNormal="100" workbookViewId="0">
      <selection activeCell="D47" sqref="D47"/>
    </sheetView>
  </sheetViews>
  <sheetFormatPr defaultRowHeight="12.5" outlineLevelRow="1"/>
  <cols>
    <col min="1" max="1" width="2.1796875" customWidth="1"/>
    <col min="2" max="2" width="14" customWidth="1"/>
    <col min="3" max="3" width="20.81640625" bestFit="1" customWidth="1"/>
    <col min="4" max="4" width="14.81640625" customWidth="1"/>
    <col min="5" max="5" width="7.81640625" customWidth="1"/>
    <col min="6" max="25" width="14.81640625" customWidth="1"/>
  </cols>
  <sheetData>
    <row r="1" spans="1:25" ht="19">
      <c r="A1" s="578" t="s">
        <v>363</v>
      </c>
    </row>
    <row r="3" spans="1:25" s="346" customFormat="1">
      <c r="A3" s="347" t="s">
        <v>164</v>
      </c>
      <c r="T3" s="383"/>
      <c r="Y3" s="383" t="s">
        <v>377</v>
      </c>
    </row>
    <row r="4" spans="1:25" s="316" customFormat="1" ht="13">
      <c r="A4" s="353"/>
      <c r="B4" s="547" t="s">
        <v>204</v>
      </c>
      <c r="C4" s="317"/>
      <c r="D4" s="318" t="s">
        <v>33</v>
      </c>
      <c r="E4" s="318"/>
      <c r="F4" s="319" t="s">
        <v>352</v>
      </c>
      <c r="G4" s="319" t="s">
        <v>353</v>
      </c>
      <c r="H4" s="319" t="s">
        <v>167</v>
      </c>
      <c r="I4" s="319" t="s">
        <v>168</v>
      </c>
      <c r="J4" s="319" t="s">
        <v>169</v>
      </c>
      <c r="K4" s="319" t="s">
        <v>170</v>
      </c>
      <c r="L4" s="319" t="s">
        <v>171</v>
      </c>
      <c r="M4" s="319" t="s">
        <v>172</v>
      </c>
      <c r="N4" s="319" t="s">
        <v>173</v>
      </c>
      <c r="O4" s="319" t="s">
        <v>236</v>
      </c>
      <c r="P4" s="319" t="s">
        <v>334</v>
      </c>
      <c r="Q4" s="319" t="s">
        <v>335</v>
      </c>
      <c r="R4" s="319" t="s">
        <v>336</v>
      </c>
      <c r="S4" s="319" t="s">
        <v>337</v>
      </c>
      <c r="T4" s="319" t="s">
        <v>338</v>
      </c>
      <c r="U4" s="319" t="s">
        <v>339</v>
      </c>
      <c r="V4" s="319" t="s">
        <v>340</v>
      </c>
      <c r="W4" s="319" t="s">
        <v>341</v>
      </c>
      <c r="X4" s="319" t="s">
        <v>342</v>
      </c>
      <c r="Y4" s="319" t="s">
        <v>235</v>
      </c>
    </row>
    <row r="5" spans="1:25" s="320" customFormat="1" ht="10">
      <c r="A5" s="362"/>
      <c r="B5" s="551" t="s">
        <v>195</v>
      </c>
      <c r="C5" s="321"/>
      <c r="D5" s="322"/>
      <c r="E5" s="559"/>
      <c r="F5" s="323">
        <v>1</v>
      </c>
      <c r="G5" s="323">
        <f t="shared" ref="G5:Y5" si="0">F5+1</f>
        <v>2</v>
      </c>
      <c r="H5" s="323">
        <f t="shared" si="0"/>
        <v>3</v>
      </c>
      <c r="I5" s="323">
        <f t="shared" si="0"/>
        <v>4</v>
      </c>
      <c r="J5" s="323">
        <f t="shared" si="0"/>
        <v>5</v>
      </c>
      <c r="K5" s="323">
        <f t="shared" si="0"/>
        <v>6</v>
      </c>
      <c r="L5" s="323">
        <f t="shared" si="0"/>
        <v>7</v>
      </c>
      <c r="M5" s="323">
        <f t="shared" si="0"/>
        <v>8</v>
      </c>
      <c r="N5" s="323">
        <f t="shared" si="0"/>
        <v>9</v>
      </c>
      <c r="O5" s="323">
        <f t="shared" si="0"/>
        <v>10</v>
      </c>
      <c r="P5" s="323">
        <f t="shared" si="0"/>
        <v>11</v>
      </c>
      <c r="Q5" s="323">
        <f t="shared" si="0"/>
        <v>12</v>
      </c>
      <c r="R5" s="323">
        <f t="shared" si="0"/>
        <v>13</v>
      </c>
      <c r="S5" s="323">
        <f t="shared" si="0"/>
        <v>14</v>
      </c>
      <c r="T5" s="323">
        <f t="shared" si="0"/>
        <v>15</v>
      </c>
      <c r="U5" s="323">
        <f t="shared" si="0"/>
        <v>16</v>
      </c>
      <c r="V5" s="323">
        <f t="shared" si="0"/>
        <v>17</v>
      </c>
      <c r="W5" s="323">
        <f t="shared" si="0"/>
        <v>18</v>
      </c>
      <c r="X5" s="323">
        <f t="shared" si="0"/>
        <v>19</v>
      </c>
      <c r="Y5" s="323">
        <f t="shared" si="0"/>
        <v>20</v>
      </c>
    </row>
    <row r="6" spans="1:25" s="353" customFormat="1" ht="14.25" customHeight="1">
      <c r="B6" s="552" t="s">
        <v>19</v>
      </c>
      <c r="C6" s="354"/>
      <c r="D6" s="560" t="e">
        <f>SUM(F6:Y6)</f>
        <v>#REF!</v>
      </c>
      <c r="E6" s="561"/>
      <c r="F6" s="372" t="e">
        <f t="shared" ref="F6:T6" si="1">SUM(F7:F14)</f>
        <v>#REF!</v>
      </c>
      <c r="G6" s="372" t="e">
        <f t="shared" si="1"/>
        <v>#REF!</v>
      </c>
      <c r="H6" s="372" t="e">
        <f t="shared" si="1"/>
        <v>#REF!</v>
      </c>
      <c r="I6" s="372" t="e">
        <f t="shared" si="1"/>
        <v>#REF!</v>
      </c>
      <c r="J6" s="372" t="e">
        <f t="shared" si="1"/>
        <v>#REF!</v>
      </c>
      <c r="K6" s="372" t="e">
        <f t="shared" si="1"/>
        <v>#REF!</v>
      </c>
      <c r="L6" s="372" t="e">
        <f t="shared" si="1"/>
        <v>#REF!</v>
      </c>
      <c r="M6" s="372" t="e">
        <f t="shared" si="1"/>
        <v>#REF!</v>
      </c>
      <c r="N6" s="372" t="e">
        <f t="shared" si="1"/>
        <v>#REF!</v>
      </c>
      <c r="O6" s="372" t="e">
        <f t="shared" si="1"/>
        <v>#REF!</v>
      </c>
      <c r="P6" s="372" t="e">
        <f t="shared" si="1"/>
        <v>#REF!</v>
      </c>
      <c r="Q6" s="372" t="e">
        <f t="shared" si="1"/>
        <v>#REF!</v>
      </c>
      <c r="R6" s="372" t="e">
        <f t="shared" si="1"/>
        <v>#REF!</v>
      </c>
      <c r="S6" s="372" t="e">
        <f t="shared" si="1"/>
        <v>#REF!</v>
      </c>
      <c r="T6" s="372" t="e">
        <f t="shared" si="1"/>
        <v>#REF!</v>
      </c>
      <c r="U6" s="372" t="e">
        <f>SUM(U7:U14)</f>
        <v>#REF!</v>
      </c>
      <c r="V6" s="372" t="e">
        <f>SUM(V7:V14)</f>
        <v>#REF!</v>
      </c>
      <c r="W6" s="372" t="e">
        <f>SUM(W7:W14)</f>
        <v>#REF!</v>
      </c>
      <c r="X6" s="372" t="e">
        <f>SUM(X7:X14)</f>
        <v>#REF!</v>
      </c>
      <c r="Y6" s="372" t="e">
        <f>SUM(Y7:Y14)</f>
        <v>#REF!</v>
      </c>
    </row>
    <row r="7" spans="1:25" s="353" customFormat="1" ht="14.25" customHeight="1" outlineLevel="1">
      <c r="B7" s="549"/>
      <c r="C7" s="562" t="s">
        <v>57</v>
      </c>
      <c r="D7" s="563" t="e">
        <f>SUM(F7:Y7)</f>
        <v>#REF!</v>
      </c>
      <c r="E7" s="563"/>
      <c r="F7" s="373" t="e">
        <f>#REF!</f>
        <v>#REF!</v>
      </c>
      <c r="G7" s="373" t="e">
        <f>#REF!</f>
        <v>#REF!</v>
      </c>
      <c r="H7" s="373" t="e">
        <f>#REF!</f>
        <v>#REF!</v>
      </c>
      <c r="I7" s="373" t="e">
        <f>#REF!</f>
        <v>#REF!</v>
      </c>
      <c r="J7" s="373" t="e">
        <f>#REF!</f>
        <v>#REF!</v>
      </c>
      <c r="K7" s="373" t="e">
        <f>#REF!</f>
        <v>#REF!</v>
      </c>
      <c r="L7" s="373" t="e">
        <f>#REF!</f>
        <v>#REF!</v>
      </c>
      <c r="M7" s="373" t="e">
        <f>#REF!</f>
        <v>#REF!</v>
      </c>
      <c r="N7" s="373" t="e">
        <f>#REF!</f>
        <v>#REF!</v>
      </c>
      <c r="O7" s="373" t="e">
        <f>#REF!</f>
        <v>#REF!</v>
      </c>
      <c r="P7" s="373" t="e">
        <f>#REF!</f>
        <v>#REF!</v>
      </c>
      <c r="Q7" s="373" t="e">
        <f>#REF!</f>
        <v>#REF!</v>
      </c>
      <c r="R7" s="373" t="e">
        <f>#REF!</f>
        <v>#REF!</v>
      </c>
      <c r="S7" s="373" t="e">
        <f>#REF!</f>
        <v>#REF!</v>
      </c>
      <c r="T7" s="373" t="e">
        <f>#REF!</f>
        <v>#REF!</v>
      </c>
      <c r="U7" s="373" t="e">
        <f>#REF!</f>
        <v>#REF!</v>
      </c>
      <c r="V7" s="373" t="e">
        <f>#REF!</f>
        <v>#REF!</v>
      </c>
      <c r="W7" s="373" t="e">
        <f>#REF!</f>
        <v>#REF!</v>
      </c>
      <c r="X7" s="373" t="e">
        <f>#REF!</f>
        <v>#REF!</v>
      </c>
      <c r="Y7" s="373" t="e">
        <f>#REF!</f>
        <v>#REF!</v>
      </c>
    </row>
    <row r="8" spans="1:25" s="353" customFormat="1" ht="14.25" customHeight="1" outlineLevel="1">
      <c r="B8" s="549"/>
      <c r="C8" s="562" t="s">
        <v>58</v>
      </c>
      <c r="D8" s="563" t="e">
        <f t="shared" ref="D8:D14" si="2">SUM(F8:Y8)</f>
        <v>#REF!</v>
      </c>
      <c r="E8" s="563"/>
      <c r="F8" s="373" t="e">
        <f>#REF!</f>
        <v>#REF!</v>
      </c>
      <c r="G8" s="373" t="e">
        <f>#REF!</f>
        <v>#REF!</v>
      </c>
      <c r="H8" s="373" t="e">
        <f>#REF!</f>
        <v>#REF!</v>
      </c>
      <c r="I8" s="373" t="e">
        <f>#REF!</f>
        <v>#REF!</v>
      </c>
      <c r="J8" s="373" t="e">
        <f>#REF!</f>
        <v>#REF!</v>
      </c>
      <c r="K8" s="373" t="e">
        <f>#REF!</f>
        <v>#REF!</v>
      </c>
      <c r="L8" s="373" t="e">
        <f>#REF!</f>
        <v>#REF!</v>
      </c>
      <c r="M8" s="373" t="e">
        <f>#REF!</f>
        <v>#REF!</v>
      </c>
      <c r="N8" s="373" t="e">
        <f>#REF!</f>
        <v>#REF!</v>
      </c>
      <c r="O8" s="373" t="e">
        <f>#REF!</f>
        <v>#REF!</v>
      </c>
      <c r="P8" s="373" t="e">
        <f>#REF!</f>
        <v>#REF!</v>
      </c>
      <c r="Q8" s="373" t="e">
        <f>#REF!</f>
        <v>#REF!</v>
      </c>
      <c r="R8" s="373" t="e">
        <f>#REF!</f>
        <v>#REF!</v>
      </c>
      <c r="S8" s="373" t="e">
        <f>#REF!</f>
        <v>#REF!</v>
      </c>
      <c r="T8" s="373" t="e">
        <f>#REF!</f>
        <v>#REF!</v>
      </c>
      <c r="U8" s="373" t="e">
        <f>#REF!</f>
        <v>#REF!</v>
      </c>
      <c r="V8" s="373" t="e">
        <f>#REF!</f>
        <v>#REF!</v>
      </c>
      <c r="W8" s="373" t="e">
        <f>#REF!</f>
        <v>#REF!</v>
      </c>
      <c r="X8" s="373" t="e">
        <f>#REF!</f>
        <v>#REF!</v>
      </c>
      <c r="Y8" s="373" t="e">
        <f>#REF!</f>
        <v>#REF!</v>
      </c>
    </row>
    <row r="9" spans="1:25" s="353" customFormat="1" ht="14.25" customHeight="1" outlineLevel="1">
      <c r="B9" s="549"/>
      <c r="C9" s="562" t="s">
        <v>60</v>
      </c>
      <c r="D9" s="563" t="e">
        <f t="shared" si="2"/>
        <v>#REF!</v>
      </c>
      <c r="E9" s="563"/>
      <c r="F9" s="373" t="e">
        <f>#REF!</f>
        <v>#REF!</v>
      </c>
      <c r="G9" s="373" t="e">
        <f>#REF!</f>
        <v>#REF!</v>
      </c>
      <c r="H9" s="373" t="e">
        <f>#REF!</f>
        <v>#REF!</v>
      </c>
      <c r="I9" s="373" t="e">
        <f>#REF!</f>
        <v>#REF!</v>
      </c>
      <c r="J9" s="373" t="e">
        <f>#REF!</f>
        <v>#REF!</v>
      </c>
      <c r="K9" s="373" t="e">
        <f>#REF!</f>
        <v>#REF!</v>
      </c>
      <c r="L9" s="373" t="e">
        <f>#REF!</f>
        <v>#REF!</v>
      </c>
      <c r="M9" s="373" t="e">
        <f>#REF!</f>
        <v>#REF!</v>
      </c>
      <c r="N9" s="373" t="e">
        <f>#REF!</f>
        <v>#REF!</v>
      </c>
      <c r="O9" s="373" t="e">
        <f>#REF!</f>
        <v>#REF!</v>
      </c>
      <c r="P9" s="373" t="e">
        <f>#REF!</f>
        <v>#REF!</v>
      </c>
      <c r="Q9" s="373" t="e">
        <f>#REF!</f>
        <v>#REF!</v>
      </c>
      <c r="R9" s="373" t="e">
        <f>#REF!</f>
        <v>#REF!</v>
      </c>
      <c r="S9" s="373" t="e">
        <f>#REF!</f>
        <v>#REF!</v>
      </c>
      <c r="T9" s="373" t="e">
        <f>#REF!</f>
        <v>#REF!</v>
      </c>
      <c r="U9" s="373" t="e">
        <f>#REF!</f>
        <v>#REF!</v>
      </c>
      <c r="V9" s="373" t="e">
        <f>#REF!</f>
        <v>#REF!</v>
      </c>
      <c r="W9" s="373" t="e">
        <f>#REF!</f>
        <v>#REF!</v>
      </c>
      <c r="X9" s="373" t="e">
        <f>#REF!</f>
        <v>#REF!</v>
      </c>
      <c r="Y9" s="373" t="e">
        <f>#REF!</f>
        <v>#REF!</v>
      </c>
    </row>
    <row r="10" spans="1:25" s="353" customFormat="1" ht="14.25" customHeight="1" outlineLevel="1">
      <c r="B10" s="549"/>
      <c r="C10" s="562" t="s">
        <v>379</v>
      </c>
      <c r="D10" s="563" t="e">
        <f t="shared" si="2"/>
        <v>#REF!</v>
      </c>
      <c r="E10" s="563"/>
      <c r="F10" s="373" t="e">
        <f>#REF!</f>
        <v>#REF!</v>
      </c>
      <c r="G10" s="373" t="e">
        <f>#REF!</f>
        <v>#REF!</v>
      </c>
      <c r="H10" s="373" t="e">
        <f>#REF!</f>
        <v>#REF!</v>
      </c>
      <c r="I10" s="373" t="e">
        <f>#REF!</f>
        <v>#REF!</v>
      </c>
      <c r="J10" s="373" t="e">
        <f>#REF!</f>
        <v>#REF!</v>
      </c>
      <c r="K10" s="373" t="e">
        <f>#REF!</f>
        <v>#REF!</v>
      </c>
      <c r="L10" s="373" t="e">
        <f>#REF!</f>
        <v>#REF!</v>
      </c>
      <c r="M10" s="373" t="e">
        <f>#REF!</f>
        <v>#REF!</v>
      </c>
      <c r="N10" s="373" t="e">
        <f>#REF!</f>
        <v>#REF!</v>
      </c>
      <c r="O10" s="373" t="e">
        <f>#REF!</f>
        <v>#REF!</v>
      </c>
      <c r="P10" s="373" t="e">
        <f>#REF!</f>
        <v>#REF!</v>
      </c>
      <c r="Q10" s="373" t="e">
        <f>#REF!</f>
        <v>#REF!</v>
      </c>
      <c r="R10" s="373" t="e">
        <f>#REF!</f>
        <v>#REF!</v>
      </c>
      <c r="S10" s="373" t="e">
        <f>#REF!</f>
        <v>#REF!</v>
      </c>
      <c r="T10" s="373" t="e">
        <f>#REF!</f>
        <v>#REF!</v>
      </c>
      <c r="U10" s="373" t="e">
        <f>#REF!</f>
        <v>#REF!</v>
      </c>
      <c r="V10" s="373" t="e">
        <f>#REF!</f>
        <v>#REF!</v>
      </c>
      <c r="W10" s="373" t="e">
        <f>#REF!</f>
        <v>#REF!</v>
      </c>
      <c r="X10" s="373" t="e">
        <f>#REF!</f>
        <v>#REF!</v>
      </c>
      <c r="Y10" s="373" t="e">
        <f>#REF!</f>
        <v>#REF!</v>
      </c>
    </row>
    <row r="11" spans="1:25" s="353" customFormat="1" ht="14.25" customHeight="1" outlineLevel="1">
      <c r="B11" s="549"/>
      <c r="C11" s="562" t="s">
        <v>380</v>
      </c>
      <c r="D11" s="563" t="e">
        <f t="shared" si="2"/>
        <v>#REF!</v>
      </c>
      <c r="E11" s="563"/>
      <c r="F11" s="373" t="e">
        <f>#REF!</f>
        <v>#REF!</v>
      </c>
      <c r="G11" s="373" t="e">
        <f>#REF!</f>
        <v>#REF!</v>
      </c>
      <c r="H11" s="373" t="e">
        <f>#REF!</f>
        <v>#REF!</v>
      </c>
      <c r="I11" s="373" t="e">
        <f>#REF!</f>
        <v>#REF!</v>
      </c>
      <c r="J11" s="373" t="e">
        <f>#REF!</f>
        <v>#REF!</v>
      </c>
      <c r="K11" s="373" t="e">
        <f>#REF!</f>
        <v>#REF!</v>
      </c>
      <c r="L11" s="373" t="e">
        <f>#REF!</f>
        <v>#REF!</v>
      </c>
      <c r="M11" s="373" t="e">
        <f>#REF!</f>
        <v>#REF!</v>
      </c>
      <c r="N11" s="373" t="e">
        <f>#REF!</f>
        <v>#REF!</v>
      </c>
      <c r="O11" s="373" t="e">
        <f>#REF!</f>
        <v>#REF!</v>
      </c>
      <c r="P11" s="373" t="e">
        <f>#REF!</f>
        <v>#REF!</v>
      </c>
      <c r="Q11" s="373" t="e">
        <f>#REF!</f>
        <v>#REF!</v>
      </c>
      <c r="R11" s="373" t="e">
        <f>#REF!</f>
        <v>#REF!</v>
      </c>
      <c r="S11" s="373" t="e">
        <f>#REF!</f>
        <v>#REF!</v>
      </c>
      <c r="T11" s="373" t="e">
        <f>#REF!</f>
        <v>#REF!</v>
      </c>
      <c r="U11" s="373" t="e">
        <f>#REF!</f>
        <v>#REF!</v>
      </c>
      <c r="V11" s="373" t="e">
        <f>#REF!</f>
        <v>#REF!</v>
      </c>
      <c r="W11" s="373" t="e">
        <f>#REF!</f>
        <v>#REF!</v>
      </c>
      <c r="X11" s="373" t="e">
        <f>#REF!</f>
        <v>#REF!</v>
      </c>
      <c r="Y11" s="373" t="e">
        <f>#REF!</f>
        <v>#REF!</v>
      </c>
    </row>
    <row r="12" spans="1:25" s="353" customFormat="1" ht="14.25" customHeight="1" outlineLevel="1">
      <c r="B12" s="549"/>
      <c r="C12" s="562" t="s">
        <v>63</v>
      </c>
      <c r="D12" s="563" t="e">
        <f t="shared" si="2"/>
        <v>#REF!</v>
      </c>
      <c r="E12" s="563"/>
      <c r="F12" s="373" t="e">
        <f>#REF!</f>
        <v>#REF!</v>
      </c>
      <c r="G12" s="373" t="e">
        <f>#REF!</f>
        <v>#REF!</v>
      </c>
      <c r="H12" s="373" t="e">
        <f>#REF!</f>
        <v>#REF!</v>
      </c>
      <c r="I12" s="373" t="e">
        <f>#REF!</f>
        <v>#REF!</v>
      </c>
      <c r="J12" s="373" t="e">
        <f>#REF!</f>
        <v>#REF!</v>
      </c>
      <c r="K12" s="373" t="e">
        <f>#REF!</f>
        <v>#REF!</v>
      </c>
      <c r="L12" s="373" t="e">
        <f>#REF!</f>
        <v>#REF!</v>
      </c>
      <c r="M12" s="373" t="e">
        <f>#REF!</f>
        <v>#REF!</v>
      </c>
      <c r="N12" s="373" t="e">
        <f>#REF!</f>
        <v>#REF!</v>
      </c>
      <c r="O12" s="373" t="e">
        <f>#REF!</f>
        <v>#REF!</v>
      </c>
      <c r="P12" s="373" t="e">
        <f>#REF!</f>
        <v>#REF!</v>
      </c>
      <c r="Q12" s="373" t="e">
        <f>#REF!</f>
        <v>#REF!</v>
      </c>
      <c r="R12" s="373" t="e">
        <f>#REF!</f>
        <v>#REF!</v>
      </c>
      <c r="S12" s="373" t="e">
        <f>#REF!</f>
        <v>#REF!</v>
      </c>
      <c r="T12" s="373" t="e">
        <f>#REF!</f>
        <v>#REF!</v>
      </c>
      <c r="U12" s="373" t="e">
        <f>#REF!</f>
        <v>#REF!</v>
      </c>
      <c r="V12" s="373" t="e">
        <f>#REF!</f>
        <v>#REF!</v>
      </c>
      <c r="W12" s="373" t="e">
        <f>#REF!</f>
        <v>#REF!</v>
      </c>
      <c r="X12" s="373" t="e">
        <f>#REF!</f>
        <v>#REF!</v>
      </c>
      <c r="Y12" s="373" t="e">
        <f>#REF!</f>
        <v>#REF!</v>
      </c>
    </row>
    <row r="13" spans="1:25" s="353" customFormat="1" ht="14.25" customHeight="1" outlineLevel="1">
      <c r="B13" s="549"/>
      <c r="C13" s="562" t="s">
        <v>64</v>
      </c>
      <c r="D13" s="563" t="e">
        <f t="shared" si="2"/>
        <v>#REF!</v>
      </c>
      <c r="E13" s="563"/>
      <c r="F13" s="373" t="e">
        <f>#REF!</f>
        <v>#REF!</v>
      </c>
      <c r="G13" s="373" t="e">
        <f>#REF!</f>
        <v>#REF!</v>
      </c>
      <c r="H13" s="373" t="e">
        <f>#REF!</f>
        <v>#REF!</v>
      </c>
      <c r="I13" s="373" t="e">
        <f>#REF!</f>
        <v>#REF!</v>
      </c>
      <c r="J13" s="373" t="e">
        <f>#REF!</f>
        <v>#REF!</v>
      </c>
      <c r="K13" s="373" t="e">
        <f>#REF!</f>
        <v>#REF!</v>
      </c>
      <c r="L13" s="373" t="e">
        <f>#REF!</f>
        <v>#REF!</v>
      </c>
      <c r="M13" s="373" t="e">
        <f>#REF!</f>
        <v>#REF!</v>
      </c>
      <c r="N13" s="373" t="e">
        <f>#REF!</f>
        <v>#REF!</v>
      </c>
      <c r="O13" s="373" t="e">
        <f>#REF!</f>
        <v>#REF!</v>
      </c>
      <c r="P13" s="373" t="e">
        <f>#REF!</f>
        <v>#REF!</v>
      </c>
      <c r="Q13" s="373" t="e">
        <f>#REF!</f>
        <v>#REF!</v>
      </c>
      <c r="R13" s="373" t="e">
        <f>#REF!</f>
        <v>#REF!</v>
      </c>
      <c r="S13" s="373" t="e">
        <f>#REF!</f>
        <v>#REF!</v>
      </c>
      <c r="T13" s="373" t="e">
        <f>#REF!</f>
        <v>#REF!</v>
      </c>
      <c r="U13" s="373" t="e">
        <f>#REF!</f>
        <v>#REF!</v>
      </c>
      <c r="V13" s="373" t="e">
        <f>#REF!</f>
        <v>#REF!</v>
      </c>
      <c r="W13" s="373" t="e">
        <f>#REF!</f>
        <v>#REF!</v>
      </c>
      <c r="X13" s="373" t="e">
        <f>#REF!</f>
        <v>#REF!</v>
      </c>
      <c r="Y13" s="373" t="e">
        <f>#REF!</f>
        <v>#REF!</v>
      </c>
    </row>
    <row r="14" spans="1:25" s="353" customFormat="1" ht="14.25" customHeight="1" outlineLevel="1">
      <c r="B14" s="549"/>
      <c r="C14" s="562" t="s">
        <v>354</v>
      </c>
      <c r="D14" s="563" t="e">
        <f t="shared" si="2"/>
        <v>#REF!</v>
      </c>
      <c r="E14" s="563"/>
      <c r="F14" s="373" t="e">
        <f>#REF!</f>
        <v>#REF!</v>
      </c>
      <c r="G14" s="373" t="e">
        <f>#REF!</f>
        <v>#REF!</v>
      </c>
      <c r="H14" s="373" t="e">
        <f>#REF!</f>
        <v>#REF!</v>
      </c>
      <c r="I14" s="373" t="e">
        <f>#REF!</f>
        <v>#REF!</v>
      </c>
      <c r="J14" s="373" t="e">
        <f>#REF!</f>
        <v>#REF!</v>
      </c>
      <c r="K14" s="373" t="e">
        <f>#REF!</f>
        <v>#REF!</v>
      </c>
      <c r="L14" s="373" t="e">
        <f>#REF!</f>
        <v>#REF!</v>
      </c>
      <c r="M14" s="373" t="e">
        <f>#REF!</f>
        <v>#REF!</v>
      </c>
      <c r="N14" s="373" t="e">
        <f>#REF!</f>
        <v>#REF!</v>
      </c>
      <c r="O14" s="373" t="e">
        <f>#REF!</f>
        <v>#REF!</v>
      </c>
      <c r="P14" s="373" t="e">
        <f>#REF!</f>
        <v>#REF!</v>
      </c>
      <c r="Q14" s="373" t="e">
        <f>#REF!</f>
        <v>#REF!</v>
      </c>
      <c r="R14" s="373" t="e">
        <f>#REF!</f>
        <v>#REF!</v>
      </c>
      <c r="S14" s="373" t="e">
        <f>#REF!</f>
        <v>#REF!</v>
      </c>
      <c r="T14" s="373" t="e">
        <f>#REF!</f>
        <v>#REF!</v>
      </c>
      <c r="U14" s="373" t="e">
        <f>#REF!</f>
        <v>#REF!</v>
      </c>
      <c r="V14" s="373" t="e">
        <f>#REF!</f>
        <v>#REF!</v>
      </c>
      <c r="W14" s="373" t="e">
        <f>#REF!</f>
        <v>#REF!</v>
      </c>
      <c r="X14" s="373" t="e">
        <f>#REF!</f>
        <v>#REF!</v>
      </c>
      <c r="Y14" s="373" t="e">
        <f>#REF!</f>
        <v>#REF!</v>
      </c>
    </row>
    <row r="15" spans="1:25" s="346" customFormat="1" ht="14.25" customHeight="1">
      <c r="B15" s="553"/>
      <c r="C15" s="562"/>
      <c r="D15" s="563"/>
      <c r="E15" s="563"/>
      <c r="F15" s="373"/>
      <c r="G15" s="373"/>
      <c r="H15" s="373"/>
      <c r="I15" s="373"/>
      <c r="J15" s="373"/>
      <c r="K15" s="373"/>
      <c r="L15" s="373"/>
      <c r="M15" s="373"/>
      <c r="N15" s="373"/>
      <c r="O15" s="373"/>
      <c r="P15" s="373"/>
      <c r="Q15" s="373"/>
      <c r="R15" s="373"/>
      <c r="S15" s="373"/>
      <c r="T15" s="373"/>
      <c r="U15" s="373"/>
      <c r="V15" s="373"/>
      <c r="W15" s="373"/>
      <c r="X15" s="373"/>
      <c r="Y15" s="373"/>
    </row>
    <row r="16" spans="1:25" s="353" customFormat="1" ht="13" outlineLevel="1">
      <c r="A16" s="353" t="s">
        <v>90</v>
      </c>
      <c r="B16" s="552" t="s">
        <v>197</v>
      </c>
      <c r="C16" s="354"/>
      <c r="D16" s="563">
        <f t="shared" ref="D16:D21" si="3">SUM(F16:Y16)</f>
        <v>0</v>
      </c>
      <c r="E16" s="561"/>
      <c r="F16" s="372">
        <v>0</v>
      </c>
      <c r="G16" s="372">
        <v>0</v>
      </c>
      <c r="H16" s="372">
        <v>0</v>
      </c>
      <c r="I16" s="372">
        <v>0</v>
      </c>
      <c r="J16" s="372">
        <v>0</v>
      </c>
      <c r="K16" s="372">
        <v>0</v>
      </c>
      <c r="L16" s="372">
        <v>0</v>
      </c>
      <c r="M16" s="372">
        <v>0</v>
      </c>
      <c r="N16" s="372">
        <v>0</v>
      </c>
      <c r="O16" s="372">
        <v>0</v>
      </c>
      <c r="P16" s="372">
        <v>0</v>
      </c>
      <c r="Q16" s="372">
        <v>0</v>
      </c>
      <c r="R16" s="372">
        <v>0</v>
      </c>
      <c r="S16" s="372">
        <v>0</v>
      </c>
      <c r="T16" s="372">
        <v>0</v>
      </c>
      <c r="U16" s="372">
        <v>0</v>
      </c>
      <c r="V16" s="372">
        <v>0</v>
      </c>
      <c r="W16" s="372">
        <v>0</v>
      </c>
      <c r="X16" s="372">
        <v>0</v>
      </c>
      <c r="Y16" s="372">
        <v>0</v>
      </c>
    </row>
    <row r="17" spans="2:34" s="353" customFormat="1" ht="13" outlineLevel="1">
      <c r="B17" s="549" t="s">
        <v>198</v>
      </c>
      <c r="C17" s="352"/>
      <c r="D17" s="563">
        <f t="shared" si="3"/>
        <v>0</v>
      </c>
      <c r="E17" s="560"/>
      <c r="F17" s="377">
        <v>0</v>
      </c>
      <c r="G17" s="377">
        <v>0</v>
      </c>
      <c r="H17" s="377">
        <v>0</v>
      </c>
      <c r="I17" s="377">
        <v>0</v>
      </c>
      <c r="J17" s="377">
        <v>0</v>
      </c>
      <c r="K17" s="377">
        <v>0</v>
      </c>
      <c r="L17" s="377">
        <v>0</v>
      </c>
      <c r="M17" s="377">
        <v>0</v>
      </c>
      <c r="N17" s="377">
        <v>0</v>
      </c>
      <c r="O17" s="377">
        <v>0</v>
      </c>
      <c r="P17" s="377">
        <v>0</v>
      </c>
      <c r="Q17" s="377">
        <v>0</v>
      </c>
      <c r="R17" s="377">
        <v>0</v>
      </c>
      <c r="S17" s="377">
        <v>0</v>
      </c>
      <c r="T17" s="377">
        <v>0</v>
      </c>
      <c r="U17" s="377">
        <v>0</v>
      </c>
      <c r="V17" s="377">
        <v>0</v>
      </c>
      <c r="W17" s="377">
        <v>0</v>
      </c>
      <c r="X17" s="377">
        <v>0</v>
      </c>
      <c r="Y17" s="377">
        <v>0</v>
      </c>
    </row>
    <row r="18" spans="2:34" s="353" customFormat="1" ht="13">
      <c r="B18" s="554" t="s">
        <v>178</v>
      </c>
      <c r="C18" s="355"/>
      <c r="D18" s="563">
        <f t="shared" si="3"/>
        <v>0</v>
      </c>
      <c r="E18" s="564"/>
      <c r="F18" s="378">
        <f t="shared" ref="F18:T18" si="4">F16-F17</f>
        <v>0</v>
      </c>
      <c r="G18" s="378">
        <f t="shared" si="4"/>
        <v>0</v>
      </c>
      <c r="H18" s="378">
        <f t="shared" si="4"/>
        <v>0</v>
      </c>
      <c r="I18" s="378">
        <f t="shared" si="4"/>
        <v>0</v>
      </c>
      <c r="J18" s="378">
        <f t="shared" si="4"/>
        <v>0</v>
      </c>
      <c r="K18" s="378">
        <f t="shared" si="4"/>
        <v>0</v>
      </c>
      <c r="L18" s="378">
        <f t="shared" si="4"/>
        <v>0</v>
      </c>
      <c r="M18" s="378">
        <f t="shared" si="4"/>
        <v>0</v>
      </c>
      <c r="N18" s="378">
        <f t="shared" si="4"/>
        <v>0</v>
      </c>
      <c r="O18" s="378">
        <f t="shared" si="4"/>
        <v>0</v>
      </c>
      <c r="P18" s="378">
        <f t="shared" si="4"/>
        <v>0</v>
      </c>
      <c r="Q18" s="378">
        <f t="shared" si="4"/>
        <v>0</v>
      </c>
      <c r="R18" s="378">
        <f t="shared" si="4"/>
        <v>0</v>
      </c>
      <c r="S18" s="378">
        <f t="shared" si="4"/>
        <v>0</v>
      </c>
      <c r="T18" s="378">
        <f t="shared" si="4"/>
        <v>0</v>
      </c>
      <c r="U18" s="378">
        <f>U16-U17</f>
        <v>0</v>
      </c>
      <c r="V18" s="378">
        <f>V16-V17</f>
        <v>0</v>
      </c>
      <c r="W18" s="378">
        <f>W16-W17</f>
        <v>0</v>
      </c>
      <c r="X18" s="378">
        <f>X16-X17</f>
        <v>0</v>
      </c>
      <c r="Y18" s="378">
        <f>Y16-Y17</f>
        <v>0</v>
      </c>
    </row>
    <row r="19" spans="2:34" s="353" customFormat="1" ht="14.25" customHeight="1">
      <c r="B19" s="555" t="s">
        <v>179</v>
      </c>
      <c r="D19" s="565" t="e">
        <f t="shared" si="3"/>
        <v>#REF!</v>
      </c>
      <c r="E19" s="560"/>
      <c r="F19" s="379" t="e">
        <f t="shared" ref="F19:T19" si="5">F6+F18</f>
        <v>#REF!</v>
      </c>
      <c r="G19" s="379" t="e">
        <f t="shared" si="5"/>
        <v>#REF!</v>
      </c>
      <c r="H19" s="379" t="e">
        <f t="shared" si="5"/>
        <v>#REF!</v>
      </c>
      <c r="I19" s="379" t="e">
        <f t="shared" si="5"/>
        <v>#REF!</v>
      </c>
      <c r="J19" s="379" t="e">
        <f t="shared" si="5"/>
        <v>#REF!</v>
      </c>
      <c r="K19" s="379" t="e">
        <f t="shared" si="5"/>
        <v>#REF!</v>
      </c>
      <c r="L19" s="379" t="e">
        <f t="shared" si="5"/>
        <v>#REF!</v>
      </c>
      <c r="M19" s="379" t="e">
        <f t="shared" si="5"/>
        <v>#REF!</v>
      </c>
      <c r="N19" s="379" t="e">
        <f t="shared" si="5"/>
        <v>#REF!</v>
      </c>
      <c r="O19" s="379" t="e">
        <f t="shared" si="5"/>
        <v>#REF!</v>
      </c>
      <c r="P19" s="379" t="e">
        <f t="shared" si="5"/>
        <v>#REF!</v>
      </c>
      <c r="Q19" s="379" t="e">
        <f t="shared" si="5"/>
        <v>#REF!</v>
      </c>
      <c r="R19" s="379" t="e">
        <f t="shared" si="5"/>
        <v>#REF!</v>
      </c>
      <c r="S19" s="379" t="e">
        <f t="shared" si="5"/>
        <v>#REF!</v>
      </c>
      <c r="T19" s="379" t="e">
        <f t="shared" si="5"/>
        <v>#REF!</v>
      </c>
      <c r="U19" s="379" t="e">
        <f>U6+U18</f>
        <v>#REF!</v>
      </c>
      <c r="V19" s="379" t="e">
        <f>V6+V18</f>
        <v>#REF!</v>
      </c>
      <c r="W19" s="379" t="e">
        <f>W6+W18</f>
        <v>#REF!</v>
      </c>
      <c r="X19" s="379" t="e">
        <f>X6+X18</f>
        <v>#REF!</v>
      </c>
      <c r="Y19" s="379" t="e">
        <f>Y6+Y18</f>
        <v>#REF!</v>
      </c>
    </row>
    <row r="20" spans="2:34" s="346" customFormat="1" ht="14.25" customHeight="1">
      <c r="B20" s="417" t="s">
        <v>199</v>
      </c>
      <c r="C20" s="356">
        <v>0.4</v>
      </c>
      <c r="D20" s="565" t="e">
        <f t="shared" si="3"/>
        <v>#REF!</v>
      </c>
      <c r="E20" s="565"/>
      <c r="F20" s="380" t="e">
        <f t="shared" ref="F20:T20" si="6">F35</f>
        <v>#REF!</v>
      </c>
      <c r="G20" s="380" t="e">
        <f t="shared" si="6"/>
        <v>#REF!</v>
      </c>
      <c r="H20" s="380" t="e">
        <f t="shared" si="6"/>
        <v>#REF!</v>
      </c>
      <c r="I20" s="380" t="e">
        <f t="shared" si="6"/>
        <v>#REF!</v>
      </c>
      <c r="J20" s="380" t="e">
        <f t="shared" si="6"/>
        <v>#REF!</v>
      </c>
      <c r="K20" s="380" t="e">
        <f t="shared" si="6"/>
        <v>#REF!</v>
      </c>
      <c r="L20" s="380" t="e">
        <f t="shared" si="6"/>
        <v>#REF!</v>
      </c>
      <c r="M20" s="380" t="e">
        <f t="shared" si="6"/>
        <v>#REF!</v>
      </c>
      <c r="N20" s="380" t="e">
        <f t="shared" si="6"/>
        <v>#REF!</v>
      </c>
      <c r="O20" s="380" t="e">
        <f t="shared" si="6"/>
        <v>#REF!</v>
      </c>
      <c r="P20" s="380" t="e">
        <f t="shared" si="6"/>
        <v>#REF!</v>
      </c>
      <c r="Q20" s="380" t="e">
        <f t="shared" si="6"/>
        <v>#REF!</v>
      </c>
      <c r="R20" s="380" t="e">
        <f t="shared" si="6"/>
        <v>#REF!</v>
      </c>
      <c r="S20" s="380" t="e">
        <f t="shared" si="6"/>
        <v>#REF!</v>
      </c>
      <c r="T20" s="380" t="e">
        <f t="shared" si="6"/>
        <v>#REF!</v>
      </c>
      <c r="U20" s="380" t="e">
        <f>U35</f>
        <v>#REF!</v>
      </c>
      <c r="V20" s="380" t="e">
        <f>V35</f>
        <v>#REF!</v>
      </c>
      <c r="W20" s="380" t="e">
        <f>W35</f>
        <v>#REF!</v>
      </c>
      <c r="X20" s="380" t="e">
        <f>X35</f>
        <v>#REF!</v>
      </c>
      <c r="Y20" s="380" t="e">
        <f>Y35</f>
        <v>#REF!</v>
      </c>
    </row>
    <row r="21" spans="2:34" s="353" customFormat="1" ht="14.25" customHeight="1">
      <c r="B21" s="556" t="s">
        <v>180</v>
      </c>
      <c r="C21" s="357"/>
      <c r="D21" s="565" t="e">
        <f t="shared" si="3"/>
        <v>#REF!</v>
      </c>
      <c r="E21" s="566"/>
      <c r="F21" s="381" t="e">
        <f t="shared" ref="F21:T21" si="7">F19-F20</f>
        <v>#REF!</v>
      </c>
      <c r="G21" s="381" t="e">
        <f t="shared" si="7"/>
        <v>#REF!</v>
      </c>
      <c r="H21" s="381" t="e">
        <f t="shared" si="7"/>
        <v>#REF!</v>
      </c>
      <c r="I21" s="381" t="e">
        <f t="shared" si="7"/>
        <v>#REF!</v>
      </c>
      <c r="J21" s="381" t="e">
        <f t="shared" si="7"/>
        <v>#REF!</v>
      </c>
      <c r="K21" s="381" t="e">
        <f t="shared" si="7"/>
        <v>#REF!</v>
      </c>
      <c r="L21" s="381" t="e">
        <f t="shared" si="7"/>
        <v>#REF!</v>
      </c>
      <c r="M21" s="381" t="e">
        <f t="shared" si="7"/>
        <v>#REF!</v>
      </c>
      <c r="N21" s="381" t="e">
        <f t="shared" si="7"/>
        <v>#REF!</v>
      </c>
      <c r="O21" s="381" t="e">
        <f t="shared" si="7"/>
        <v>#REF!</v>
      </c>
      <c r="P21" s="381" t="e">
        <f t="shared" si="7"/>
        <v>#REF!</v>
      </c>
      <c r="Q21" s="381" t="e">
        <f t="shared" si="7"/>
        <v>#REF!</v>
      </c>
      <c r="R21" s="381" t="e">
        <f t="shared" si="7"/>
        <v>#REF!</v>
      </c>
      <c r="S21" s="381" t="e">
        <f t="shared" si="7"/>
        <v>#REF!</v>
      </c>
      <c r="T21" s="381" t="e">
        <f t="shared" si="7"/>
        <v>#REF!</v>
      </c>
      <c r="U21" s="381" t="e">
        <f>U19-U20</f>
        <v>#REF!</v>
      </c>
      <c r="V21" s="381" t="e">
        <f>V19-V20</f>
        <v>#REF!</v>
      </c>
      <c r="W21" s="381" t="e">
        <f>W19-W20</f>
        <v>#REF!</v>
      </c>
      <c r="X21" s="381" t="e">
        <f>X19-X20</f>
        <v>#REF!</v>
      </c>
      <c r="Y21" s="381" t="e">
        <f>Y19-Y20</f>
        <v>#REF!</v>
      </c>
    </row>
    <row r="22" spans="2:34" s="353" customFormat="1" ht="14.25" customHeight="1">
      <c r="B22" s="352"/>
      <c r="D22" s="358"/>
      <c r="E22" s="358"/>
      <c r="F22" s="358"/>
      <c r="G22" s="358"/>
      <c r="H22" s="358"/>
      <c r="I22" s="358"/>
      <c r="J22" s="358"/>
      <c r="K22" s="358"/>
      <c r="L22" s="358"/>
      <c r="M22" s="358"/>
      <c r="N22" s="358"/>
      <c r="O22" s="358"/>
      <c r="P22" s="358"/>
      <c r="Q22" s="358"/>
      <c r="R22" s="358"/>
      <c r="S22" s="358"/>
      <c r="T22" s="358"/>
      <c r="U22" s="358"/>
      <c r="V22" s="358"/>
      <c r="W22" s="358"/>
      <c r="X22" s="358"/>
      <c r="Y22" s="358"/>
    </row>
    <row r="23" spans="2:34" s="346" customFormat="1" hidden="1" outlineLevel="1"/>
    <row r="24" spans="2:34" s="353" customFormat="1" ht="13" hidden="1" outlineLevel="1">
      <c r="B24" s="359"/>
      <c r="C24" s="359"/>
      <c r="D24" s="360"/>
      <c r="E24" s="361" t="s">
        <v>193</v>
      </c>
      <c r="F24" s="361" t="s">
        <v>355</v>
      </c>
      <c r="G24" s="361" t="s">
        <v>165</v>
      </c>
      <c r="H24" s="361" t="s">
        <v>166</v>
      </c>
      <c r="I24" s="361" t="s">
        <v>167</v>
      </c>
      <c r="J24" s="361" t="s">
        <v>168</v>
      </c>
      <c r="K24" s="361" t="s">
        <v>169</v>
      </c>
      <c r="L24" s="361" t="s">
        <v>170</v>
      </c>
      <c r="M24" s="361" t="s">
        <v>171</v>
      </c>
      <c r="N24" s="361" t="s">
        <v>172</v>
      </c>
      <c r="O24" s="361" t="s">
        <v>173</v>
      </c>
      <c r="P24" s="361" t="s">
        <v>173</v>
      </c>
      <c r="Q24" s="361" t="s">
        <v>173</v>
      </c>
      <c r="R24" s="361" t="s">
        <v>173</v>
      </c>
      <c r="S24" s="361" t="s">
        <v>173</v>
      </c>
      <c r="T24" s="361" t="s">
        <v>173</v>
      </c>
      <c r="U24" s="361" t="s">
        <v>173</v>
      </c>
      <c r="V24" s="361" t="s">
        <v>173</v>
      </c>
      <c r="W24" s="361" t="s">
        <v>173</v>
      </c>
      <c r="X24" s="361" t="s">
        <v>173</v>
      </c>
      <c r="Y24" s="361" t="s">
        <v>173</v>
      </c>
      <c r="Z24" s="346"/>
      <c r="AA24" s="346"/>
      <c r="AB24" s="346"/>
      <c r="AC24" s="346"/>
      <c r="AD24" s="346"/>
      <c r="AE24" s="346"/>
      <c r="AF24" s="346"/>
      <c r="AG24" s="346"/>
      <c r="AH24" s="346"/>
    </row>
    <row r="25" spans="2:34" s="362" customFormat="1" hidden="1" outlineLevel="1">
      <c r="B25" s="363"/>
      <c r="C25" s="363"/>
      <c r="D25" s="364"/>
      <c r="E25" s="364"/>
      <c r="F25" s="365">
        <v>1</v>
      </c>
      <c r="G25" s="365">
        <v>2</v>
      </c>
      <c r="H25" s="365">
        <v>3</v>
      </c>
      <c r="I25" s="365">
        <v>4</v>
      </c>
      <c r="J25" s="365">
        <v>5</v>
      </c>
      <c r="K25" s="365">
        <v>6</v>
      </c>
      <c r="L25" s="365">
        <v>7</v>
      </c>
      <c r="M25" s="365">
        <v>8</v>
      </c>
      <c r="N25" s="365">
        <v>9</v>
      </c>
      <c r="O25" s="365">
        <v>10</v>
      </c>
      <c r="P25" s="365">
        <v>11</v>
      </c>
      <c r="Q25" s="365">
        <v>12</v>
      </c>
      <c r="R25" s="365">
        <v>13</v>
      </c>
      <c r="S25" s="365">
        <v>14</v>
      </c>
      <c r="T25" s="365">
        <v>15</v>
      </c>
      <c r="U25" s="365">
        <v>16</v>
      </c>
      <c r="V25" s="365">
        <v>17</v>
      </c>
      <c r="W25" s="365">
        <v>18</v>
      </c>
      <c r="X25" s="365">
        <v>19</v>
      </c>
      <c r="Y25" s="365">
        <v>20</v>
      </c>
      <c r="Z25" s="346"/>
      <c r="AA25" s="346"/>
      <c r="AB25" s="346"/>
      <c r="AC25" s="346"/>
      <c r="AD25" s="346"/>
      <c r="AE25" s="346"/>
      <c r="AF25" s="346"/>
      <c r="AG25" s="346"/>
      <c r="AH25" s="346"/>
    </row>
    <row r="26" spans="2:34" s="328" customFormat="1" ht="14" hidden="1" outlineLevel="1">
      <c r="B26" s="325" t="s">
        <v>181</v>
      </c>
      <c r="C26" s="326"/>
      <c r="D26" s="327"/>
      <c r="E26" s="567">
        <f t="shared" ref="E26:Y26" si="8">E19</f>
        <v>0</v>
      </c>
      <c r="F26" s="366" t="e">
        <f t="shared" si="8"/>
        <v>#REF!</v>
      </c>
      <c r="G26" s="366" t="e">
        <f t="shared" si="8"/>
        <v>#REF!</v>
      </c>
      <c r="H26" s="366" t="e">
        <f t="shared" si="8"/>
        <v>#REF!</v>
      </c>
      <c r="I26" s="366" t="e">
        <f t="shared" si="8"/>
        <v>#REF!</v>
      </c>
      <c r="J26" s="366" t="e">
        <f t="shared" si="8"/>
        <v>#REF!</v>
      </c>
      <c r="K26" s="366" t="e">
        <f t="shared" si="8"/>
        <v>#REF!</v>
      </c>
      <c r="L26" s="366" t="e">
        <f t="shared" si="8"/>
        <v>#REF!</v>
      </c>
      <c r="M26" s="366" t="e">
        <f t="shared" si="8"/>
        <v>#REF!</v>
      </c>
      <c r="N26" s="366" t="e">
        <f t="shared" si="8"/>
        <v>#REF!</v>
      </c>
      <c r="O26" s="366" t="e">
        <f t="shared" si="8"/>
        <v>#REF!</v>
      </c>
      <c r="P26" s="366" t="e">
        <f t="shared" si="8"/>
        <v>#REF!</v>
      </c>
      <c r="Q26" s="366" t="e">
        <f t="shared" si="8"/>
        <v>#REF!</v>
      </c>
      <c r="R26" s="366" t="e">
        <f t="shared" si="8"/>
        <v>#REF!</v>
      </c>
      <c r="S26" s="366" t="e">
        <f t="shared" si="8"/>
        <v>#REF!</v>
      </c>
      <c r="T26" s="366" t="e">
        <f t="shared" si="8"/>
        <v>#REF!</v>
      </c>
      <c r="U26" s="366" t="e">
        <f t="shared" si="8"/>
        <v>#REF!</v>
      </c>
      <c r="V26" s="366" t="e">
        <f t="shared" si="8"/>
        <v>#REF!</v>
      </c>
      <c r="W26" s="366" t="e">
        <f t="shared" si="8"/>
        <v>#REF!</v>
      </c>
      <c r="X26" s="366" t="e">
        <f t="shared" si="8"/>
        <v>#REF!</v>
      </c>
      <c r="Y26" s="366" t="e">
        <f t="shared" si="8"/>
        <v>#REF!</v>
      </c>
      <c r="Z26" s="346"/>
      <c r="AA26" s="346"/>
      <c r="AB26" s="346"/>
      <c r="AC26" s="346"/>
      <c r="AD26" s="346"/>
      <c r="AE26" s="346"/>
      <c r="AF26" s="346"/>
      <c r="AG26" s="346"/>
      <c r="AH26" s="346"/>
    </row>
    <row r="27" spans="2:34" s="328" customFormat="1" ht="13.5" hidden="1" outlineLevel="1">
      <c r="B27" s="329" t="s">
        <v>182</v>
      </c>
      <c r="C27" s="330"/>
      <c r="D27" s="331"/>
      <c r="E27" s="568">
        <f>IF(E25&lt;=6,0,IF(E26-SUM(D27)&lt;0,D28,IF(E26-SUM(D27:D28)&gt;0,0,ABS(E26-SUM(D27:D28)))))</f>
        <v>0</v>
      </c>
      <c r="F27" s="332">
        <f>IF(F25&lt;=6,0,IF(F26-SUM(E27)&lt;0,E28,IF(F26-SUM(E27:E28)&gt;0,0,ABS(F26-SUM(E27:E28)))))</f>
        <v>0</v>
      </c>
      <c r="G27" s="332">
        <f t="shared" ref="G27:Y27" si="9">IF(G25&lt;=6,0,IF(G26-SUM(F27:F27)&lt;0,F28,IF(G26-SUM(F27:F28)&gt;0,0,ABS(G26-SUM(F27:F28)))))</f>
        <v>0</v>
      </c>
      <c r="H27" s="332">
        <f t="shared" si="9"/>
        <v>0</v>
      </c>
      <c r="I27" s="332">
        <f t="shared" si="9"/>
        <v>0</v>
      </c>
      <c r="J27" s="333">
        <f t="shared" si="9"/>
        <v>0</v>
      </c>
      <c r="K27" s="332">
        <f t="shared" si="9"/>
        <v>0</v>
      </c>
      <c r="L27" s="332" t="e">
        <f t="shared" si="9"/>
        <v>#REF!</v>
      </c>
      <c r="M27" s="332" t="e">
        <f t="shared" si="9"/>
        <v>#REF!</v>
      </c>
      <c r="N27" s="332" t="e">
        <f t="shared" si="9"/>
        <v>#REF!</v>
      </c>
      <c r="O27" s="332" t="e">
        <f t="shared" si="9"/>
        <v>#REF!</v>
      </c>
      <c r="P27" s="332" t="e">
        <f t="shared" si="9"/>
        <v>#REF!</v>
      </c>
      <c r="Q27" s="332" t="e">
        <f t="shared" si="9"/>
        <v>#REF!</v>
      </c>
      <c r="R27" s="332" t="e">
        <f t="shared" si="9"/>
        <v>#REF!</v>
      </c>
      <c r="S27" s="332" t="e">
        <f t="shared" si="9"/>
        <v>#REF!</v>
      </c>
      <c r="T27" s="332" t="e">
        <f t="shared" si="9"/>
        <v>#REF!</v>
      </c>
      <c r="U27" s="332" t="e">
        <f t="shared" si="9"/>
        <v>#REF!</v>
      </c>
      <c r="V27" s="332" t="e">
        <f t="shared" si="9"/>
        <v>#REF!</v>
      </c>
      <c r="W27" s="332" t="e">
        <f t="shared" si="9"/>
        <v>#REF!</v>
      </c>
      <c r="X27" s="332" t="e">
        <f t="shared" si="9"/>
        <v>#REF!</v>
      </c>
      <c r="Y27" s="332" t="e">
        <f t="shared" si="9"/>
        <v>#REF!</v>
      </c>
      <c r="Z27" s="346"/>
      <c r="AA27" s="346"/>
      <c r="AB27" s="346"/>
      <c r="AC27" s="346"/>
      <c r="AD27" s="346"/>
      <c r="AE27" s="346"/>
      <c r="AF27" s="346"/>
      <c r="AG27" s="346"/>
      <c r="AH27" s="346"/>
    </row>
    <row r="28" spans="2:34" s="328" customFormat="1" ht="13.5" hidden="1" outlineLevel="1">
      <c r="B28" s="334" t="s">
        <v>183</v>
      </c>
      <c r="D28" s="335"/>
      <c r="E28" s="569">
        <f t="shared" ref="E28:Y28" si="10">IF(E25&lt;=5,0,IF(E26-SUM(D27:D28)&lt;0,D29,IF(E26-SUM(D27:D29)&gt;0,0,ABS(E26-SUM(D27:D29)))))</f>
        <v>0</v>
      </c>
      <c r="F28" s="336">
        <f t="shared" si="10"/>
        <v>0</v>
      </c>
      <c r="G28" s="337">
        <f t="shared" si="10"/>
        <v>0</v>
      </c>
      <c r="H28" s="336">
        <f t="shared" si="10"/>
        <v>0</v>
      </c>
      <c r="I28" s="337">
        <f t="shared" si="10"/>
        <v>0</v>
      </c>
      <c r="J28" s="336">
        <f t="shared" si="10"/>
        <v>0</v>
      </c>
      <c r="K28" s="336" t="e">
        <f t="shared" si="10"/>
        <v>#REF!</v>
      </c>
      <c r="L28" s="336" t="e">
        <f t="shared" si="10"/>
        <v>#REF!</v>
      </c>
      <c r="M28" s="336" t="e">
        <f t="shared" si="10"/>
        <v>#REF!</v>
      </c>
      <c r="N28" s="336" t="e">
        <f t="shared" si="10"/>
        <v>#REF!</v>
      </c>
      <c r="O28" s="336" t="e">
        <f t="shared" si="10"/>
        <v>#REF!</v>
      </c>
      <c r="P28" s="336" t="e">
        <f t="shared" si="10"/>
        <v>#REF!</v>
      </c>
      <c r="Q28" s="336" t="e">
        <f t="shared" si="10"/>
        <v>#REF!</v>
      </c>
      <c r="R28" s="336" t="e">
        <f t="shared" si="10"/>
        <v>#REF!</v>
      </c>
      <c r="S28" s="336" t="e">
        <f t="shared" si="10"/>
        <v>#REF!</v>
      </c>
      <c r="T28" s="336" t="e">
        <f t="shared" si="10"/>
        <v>#REF!</v>
      </c>
      <c r="U28" s="336" t="e">
        <f t="shared" si="10"/>
        <v>#REF!</v>
      </c>
      <c r="V28" s="336" t="e">
        <f t="shared" si="10"/>
        <v>#REF!</v>
      </c>
      <c r="W28" s="336" t="e">
        <f t="shared" si="10"/>
        <v>#REF!</v>
      </c>
      <c r="X28" s="336" t="e">
        <f t="shared" si="10"/>
        <v>#REF!</v>
      </c>
      <c r="Y28" s="336" t="e">
        <f t="shared" si="10"/>
        <v>#REF!</v>
      </c>
      <c r="Z28" s="346"/>
      <c r="AA28" s="346"/>
      <c r="AB28" s="346"/>
      <c r="AC28" s="346"/>
      <c r="AD28" s="346"/>
      <c r="AE28" s="346"/>
      <c r="AF28" s="346"/>
      <c r="AG28" s="346"/>
      <c r="AH28" s="346"/>
    </row>
    <row r="29" spans="2:34" s="328" customFormat="1" ht="13.5" hidden="1" outlineLevel="1">
      <c r="B29" s="334" t="s">
        <v>184</v>
      </c>
      <c r="D29" s="335"/>
      <c r="E29" s="569">
        <f t="shared" ref="E29:Y29" si="11">IF(E25&lt;=4,0,IF(E26-SUM(D27:D29)&lt;0,D30,IF(E26-SUM(D27:D30)&gt;0,0,ABS(E26-SUM(D27:D30)))))</f>
        <v>0</v>
      </c>
      <c r="F29" s="336">
        <f t="shared" si="11"/>
        <v>0</v>
      </c>
      <c r="G29" s="336">
        <f t="shared" si="11"/>
        <v>0</v>
      </c>
      <c r="H29" s="336">
        <f t="shared" si="11"/>
        <v>0</v>
      </c>
      <c r="I29" s="336">
        <f t="shared" si="11"/>
        <v>0</v>
      </c>
      <c r="J29" s="336" t="e">
        <f t="shared" si="11"/>
        <v>#REF!</v>
      </c>
      <c r="K29" s="336" t="e">
        <f t="shared" si="11"/>
        <v>#REF!</v>
      </c>
      <c r="L29" s="336" t="e">
        <f t="shared" si="11"/>
        <v>#REF!</v>
      </c>
      <c r="M29" s="336" t="e">
        <f t="shared" si="11"/>
        <v>#REF!</v>
      </c>
      <c r="N29" s="336" t="e">
        <f t="shared" si="11"/>
        <v>#REF!</v>
      </c>
      <c r="O29" s="336" t="e">
        <f t="shared" si="11"/>
        <v>#REF!</v>
      </c>
      <c r="P29" s="336" t="e">
        <f t="shared" si="11"/>
        <v>#REF!</v>
      </c>
      <c r="Q29" s="336" t="e">
        <f t="shared" si="11"/>
        <v>#REF!</v>
      </c>
      <c r="R29" s="336" t="e">
        <f t="shared" si="11"/>
        <v>#REF!</v>
      </c>
      <c r="S29" s="336" t="e">
        <f t="shared" si="11"/>
        <v>#REF!</v>
      </c>
      <c r="T29" s="336" t="e">
        <f t="shared" si="11"/>
        <v>#REF!</v>
      </c>
      <c r="U29" s="336" t="e">
        <f t="shared" si="11"/>
        <v>#REF!</v>
      </c>
      <c r="V29" s="336" t="e">
        <f t="shared" si="11"/>
        <v>#REF!</v>
      </c>
      <c r="W29" s="336" t="e">
        <f t="shared" si="11"/>
        <v>#REF!</v>
      </c>
      <c r="X29" s="336" t="e">
        <f t="shared" si="11"/>
        <v>#REF!</v>
      </c>
      <c r="Y29" s="336" t="e">
        <f t="shared" si="11"/>
        <v>#REF!</v>
      </c>
      <c r="Z29" s="346"/>
      <c r="AA29" s="346"/>
      <c r="AB29" s="346"/>
      <c r="AC29" s="346"/>
      <c r="AD29" s="346"/>
      <c r="AE29" s="346"/>
      <c r="AF29" s="346"/>
      <c r="AG29" s="346"/>
      <c r="AH29" s="346"/>
    </row>
    <row r="30" spans="2:34" s="328" customFormat="1" ht="13.5" hidden="1" outlineLevel="1">
      <c r="B30" s="334" t="s">
        <v>185</v>
      </c>
      <c r="D30" s="335"/>
      <c r="E30" s="569">
        <f t="shared" ref="E30:Y30" si="12">IF(E25&lt;=3,0,IF(E26-SUM(D27:D30)&lt;0,D31,IF(E26-SUM(D27:D31)&gt;0,0,ABS(E26-SUM(D27:D31)))))</f>
        <v>0</v>
      </c>
      <c r="F30" s="336">
        <f t="shared" si="12"/>
        <v>0</v>
      </c>
      <c r="G30" s="336">
        <f t="shared" si="12"/>
        <v>0</v>
      </c>
      <c r="H30" s="336">
        <f t="shared" si="12"/>
        <v>0</v>
      </c>
      <c r="I30" s="336" t="e">
        <f t="shared" si="12"/>
        <v>#REF!</v>
      </c>
      <c r="J30" s="336" t="e">
        <f t="shared" si="12"/>
        <v>#REF!</v>
      </c>
      <c r="K30" s="336" t="e">
        <f t="shared" si="12"/>
        <v>#REF!</v>
      </c>
      <c r="L30" s="336" t="e">
        <f t="shared" si="12"/>
        <v>#REF!</v>
      </c>
      <c r="M30" s="336" t="e">
        <f t="shared" si="12"/>
        <v>#REF!</v>
      </c>
      <c r="N30" s="336" t="e">
        <f t="shared" si="12"/>
        <v>#REF!</v>
      </c>
      <c r="O30" s="336" t="e">
        <f t="shared" si="12"/>
        <v>#REF!</v>
      </c>
      <c r="P30" s="336" t="e">
        <f t="shared" si="12"/>
        <v>#REF!</v>
      </c>
      <c r="Q30" s="336" t="e">
        <f t="shared" si="12"/>
        <v>#REF!</v>
      </c>
      <c r="R30" s="336" t="e">
        <f t="shared" si="12"/>
        <v>#REF!</v>
      </c>
      <c r="S30" s="336" t="e">
        <f t="shared" si="12"/>
        <v>#REF!</v>
      </c>
      <c r="T30" s="336" t="e">
        <f t="shared" si="12"/>
        <v>#REF!</v>
      </c>
      <c r="U30" s="336" t="e">
        <f t="shared" si="12"/>
        <v>#REF!</v>
      </c>
      <c r="V30" s="336" t="e">
        <f t="shared" si="12"/>
        <v>#REF!</v>
      </c>
      <c r="W30" s="336" t="e">
        <f t="shared" si="12"/>
        <v>#REF!</v>
      </c>
      <c r="X30" s="336" t="e">
        <f t="shared" si="12"/>
        <v>#REF!</v>
      </c>
      <c r="Y30" s="336" t="e">
        <f t="shared" si="12"/>
        <v>#REF!</v>
      </c>
      <c r="Z30" s="346"/>
      <c r="AA30" s="346"/>
      <c r="AB30" s="346"/>
      <c r="AC30" s="346"/>
      <c r="AD30" s="346"/>
      <c r="AE30" s="346"/>
      <c r="AF30" s="346"/>
      <c r="AG30" s="346"/>
      <c r="AH30" s="346"/>
    </row>
    <row r="31" spans="2:34" s="328" customFormat="1" ht="13.5" hidden="1" outlineLevel="1">
      <c r="B31" s="334" t="s">
        <v>186</v>
      </c>
      <c r="D31" s="335"/>
      <c r="E31" s="569">
        <f t="shared" ref="E31:Y31" si="13">IF(E25&lt;=2,0,IF(E26-SUM(D27:D31)&lt;0,D32,IF(E26-SUM(D27:D32)&gt;0,0,ABS(E26-SUM(D27:D32)))))</f>
        <v>0</v>
      </c>
      <c r="F31" s="336">
        <f t="shared" si="13"/>
        <v>0</v>
      </c>
      <c r="G31" s="336">
        <f t="shared" si="13"/>
        <v>0</v>
      </c>
      <c r="H31" s="336" t="e">
        <f t="shared" si="13"/>
        <v>#REF!</v>
      </c>
      <c r="I31" s="336" t="e">
        <f t="shared" si="13"/>
        <v>#REF!</v>
      </c>
      <c r="J31" s="336" t="e">
        <f t="shared" si="13"/>
        <v>#REF!</v>
      </c>
      <c r="K31" s="336" t="e">
        <f t="shared" si="13"/>
        <v>#REF!</v>
      </c>
      <c r="L31" s="336" t="e">
        <f t="shared" si="13"/>
        <v>#REF!</v>
      </c>
      <c r="M31" s="336" t="e">
        <f t="shared" si="13"/>
        <v>#REF!</v>
      </c>
      <c r="N31" s="336" t="e">
        <f t="shared" si="13"/>
        <v>#REF!</v>
      </c>
      <c r="O31" s="336" t="e">
        <f t="shared" si="13"/>
        <v>#REF!</v>
      </c>
      <c r="P31" s="336" t="e">
        <f t="shared" si="13"/>
        <v>#REF!</v>
      </c>
      <c r="Q31" s="336" t="e">
        <f t="shared" si="13"/>
        <v>#REF!</v>
      </c>
      <c r="R31" s="336" t="e">
        <f t="shared" si="13"/>
        <v>#REF!</v>
      </c>
      <c r="S31" s="336" t="e">
        <f t="shared" si="13"/>
        <v>#REF!</v>
      </c>
      <c r="T31" s="336" t="e">
        <f t="shared" si="13"/>
        <v>#REF!</v>
      </c>
      <c r="U31" s="336" t="e">
        <f t="shared" si="13"/>
        <v>#REF!</v>
      </c>
      <c r="V31" s="336" t="e">
        <f t="shared" si="13"/>
        <v>#REF!</v>
      </c>
      <c r="W31" s="336" t="e">
        <f t="shared" si="13"/>
        <v>#REF!</v>
      </c>
      <c r="X31" s="336" t="e">
        <f t="shared" si="13"/>
        <v>#REF!</v>
      </c>
      <c r="Y31" s="336" t="e">
        <f t="shared" si="13"/>
        <v>#REF!</v>
      </c>
      <c r="Z31" s="346"/>
      <c r="AA31" s="346"/>
      <c r="AB31" s="346"/>
      <c r="AC31" s="346"/>
      <c r="AD31" s="346"/>
      <c r="AE31" s="346"/>
      <c r="AF31" s="346"/>
      <c r="AG31" s="346"/>
      <c r="AH31" s="346"/>
    </row>
    <row r="32" spans="2:34" s="328" customFormat="1" ht="13.5" hidden="1" outlineLevel="1">
      <c r="B32" s="334" t="s">
        <v>187</v>
      </c>
      <c r="D32" s="335"/>
      <c r="E32" s="569">
        <f t="shared" ref="E32:Y32" si="14">IF(E25&lt;=1,0,IF(E26-SUM(D27:D32)&lt;0,D33,IF(E26-SUM(D27:D33)&gt;0,0,ABS(E26-SUM(D27:D33)))))</f>
        <v>0</v>
      </c>
      <c r="F32" s="336">
        <f t="shared" si="14"/>
        <v>0</v>
      </c>
      <c r="G32" s="336" t="e">
        <f t="shared" si="14"/>
        <v>#REF!</v>
      </c>
      <c r="H32" s="336" t="e">
        <f t="shared" si="14"/>
        <v>#REF!</v>
      </c>
      <c r="I32" s="336" t="e">
        <f t="shared" si="14"/>
        <v>#REF!</v>
      </c>
      <c r="J32" s="336" t="e">
        <f t="shared" si="14"/>
        <v>#REF!</v>
      </c>
      <c r="K32" s="336" t="e">
        <f t="shared" si="14"/>
        <v>#REF!</v>
      </c>
      <c r="L32" s="336" t="e">
        <f t="shared" si="14"/>
        <v>#REF!</v>
      </c>
      <c r="M32" s="336" t="e">
        <f t="shared" si="14"/>
        <v>#REF!</v>
      </c>
      <c r="N32" s="336" t="e">
        <f t="shared" si="14"/>
        <v>#REF!</v>
      </c>
      <c r="O32" s="336" t="e">
        <f t="shared" si="14"/>
        <v>#REF!</v>
      </c>
      <c r="P32" s="336" t="e">
        <f t="shared" si="14"/>
        <v>#REF!</v>
      </c>
      <c r="Q32" s="336" t="e">
        <f t="shared" si="14"/>
        <v>#REF!</v>
      </c>
      <c r="R32" s="336" t="e">
        <f t="shared" si="14"/>
        <v>#REF!</v>
      </c>
      <c r="S32" s="336" t="e">
        <f t="shared" si="14"/>
        <v>#REF!</v>
      </c>
      <c r="T32" s="336" t="e">
        <f t="shared" si="14"/>
        <v>#REF!</v>
      </c>
      <c r="U32" s="336" t="e">
        <f t="shared" si="14"/>
        <v>#REF!</v>
      </c>
      <c r="V32" s="336" t="e">
        <f t="shared" si="14"/>
        <v>#REF!</v>
      </c>
      <c r="W32" s="336" t="e">
        <f t="shared" si="14"/>
        <v>#REF!</v>
      </c>
      <c r="X32" s="336" t="e">
        <f t="shared" si="14"/>
        <v>#REF!</v>
      </c>
      <c r="Y32" s="336" t="e">
        <f t="shared" si="14"/>
        <v>#REF!</v>
      </c>
      <c r="Z32" s="346"/>
      <c r="AA32" s="346"/>
      <c r="AB32" s="346"/>
      <c r="AC32" s="346"/>
      <c r="AD32" s="346"/>
      <c r="AE32" s="346"/>
      <c r="AF32" s="346"/>
      <c r="AG32" s="346"/>
      <c r="AH32" s="346"/>
    </row>
    <row r="33" spans="1:34" s="328" customFormat="1" ht="14" hidden="1" outlineLevel="1" thickBot="1">
      <c r="B33" s="338" t="s">
        <v>188</v>
      </c>
      <c r="C33" s="339"/>
      <c r="D33" s="340"/>
      <c r="E33" s="570">
        <f t="shared" ref="E33:Y33" si="15">IF(E26&lt;0,ABS(E26),0)</f>
        <v>0</v>
      </c>
      <c r="F33" s="341" t="e">
        <f t="shared" si="15"/>
        <v>#REF!</v>
      </c>
      <c r="G33" s="341" t="e">
        <f t="shared" si="15"/>
        <v>#REF!</v>
      </c>
      <c r="H33" s="341" t="e">
        <f t="shared" si="15"/>
        <v>#REF!</v>
      </c>
      <c r="I33" s="341" t="e">
        <f t="shared" si="15"/>
        <v>#REF!</v>
      </c>
      <c r="J33" s="341" t="e">
        <f t="shared" si="15"/>
        <v>#REF!</v>
      </c>
      <c r="K33" s="341" t="e">
        <f t="shared" si="15"/>
        <v>#REF!</v>
      </c>
      <c r="L33" s="341" t="e">
        <f t="shared" si="15"/>
        <v>#REF!</v>
      </c>
      <c r="M33" s="341" t="e">
        <f t="shared" si="15"/>
        <v>#REF!</v>
      </c>
      <c r="N33" s="341" t="e">
        <f t="shared" si="15"/>
        <v>#REF!</v>
      </c>
      <c r="O33" s="341" t="e">
        <f t="shared" si="15"/>
        <v>#REF!</v>
      </c>
      <c r="P33" s="341" t="e">
        <f t="shared" si="15"/>
        <v>#REF!</v>
      </c>
      <c r="Q33" s="341" t="e">
        <f t="shared" si="15"/>
        <v>#REF!</v>
      </c>
      <c r="R33" s="341" t="e">
        <f t="shared" si="15"/>
        <v>#REF!</v>
      </c>
      <c r="S33" s="341" t="e">
        <f t="shared" si="15"/>
        <v>#REF!</v>
      </c>
      <c r="T33" s="341" t="e">
        <f t="shared" si="15"/>
        <v>#REF!</v>
      </c>
      <c r="U33" s="341" t="e">
        <f t="shared" si="15"/>
        <v>#REF!</v>
      </c>
      <c r="V33" s="341" t="e">
        <f t="shared" si="15"/>
        <v>#REF!</v>
      </c>
      <c r="W33" s="341" t="e">
        <f t="shared" si="15"/>
        <v>#REF!</v>
      </c>
      <c r="X33" s="341" t="e">
        <f t="shared" si="15"/>
        <v>#REF!</v>
      </c>
      <c r="Y33" s="341" t="e">
        <f t="shared" si="15"/>
        <v>#REF!</v>
      </c>
      <c r="Z33" s="346"/>
      <c r="AA33" s="346"/>
      <c r="AB33" s="346"/>
      <c r="AC33" s="346"/>
      <c r="AD33" s="346"/>
      <c r="AE33" s="346"/>
      <c r="AF33" s="346"/>
      <c r="AG33" s="346"/>
      <c r="AH33" s="346"/>
    </row>
    <row r="34" spans="1:34" s="328" customFormat="1" ht="15" hidden="1" outlineLevel="1" thickTop="1" thickBot="1">
      <c r="B34" s="338" t="s">
        <v>189</v>
      </c>
      <c r="D34" s="340"/>
      <c r="E34" s="571">
        <f>IF(E26-SUM(C27:C33)&lt;0,0,E26-SUM(C27:C33))</f>
        <v>0</v>
      </c>
      <c r="F34" s="367" t="e">
        <f t="shared" ref="F34:Y34" si="16">IF(F26-SUM(E27:E33)&lt;0,0,F26-SUM(E27:E33))</f>
        <v>#REF!</v>
      </c>
      <c r="G34" s="368" t="e">
        <f t="shared" si="16"/>
        <v>#REF!</v>
      </c>
      <c r="H34" s="368" t="e">
        <f t="shared" si="16"/>
        <v>#REF!</v>
      </c>
      <c r="I34" s="368" t="e">
        <f t="shared" si="16"/>
        <v>#REF!</v>
      </c>
      <c r="J34" s="369" t="e">
        <f t="shared" si="16"/>
        <v>#REF!</v>
      </c>
      <c r="K34" s="370" t="e">
        <f t="shared" si="16"/>
        <v>#REF!</v>
      </c>
      <c r="L34" s="367" t="e">
        <f t="shared" si="16"/>
        <v>#REF!</v>
      </c>
      <c r="M34" s="369" t="e">
        <f t="shared" si="16"/>
        <v>#REF!</v>
      </c>
      <c r="N34" s="369" t="e">
        <f t="shared" si="16"/>
        <v>#REF!</v>
      </c>
      <c r="O34" s="369" t="e">
        <f t="shared" si="16"/>
        <v>#REF!</v>
      </c>
      <c r="P34" s="369" t="e">
        <f t="shared" si="16"/>
        <v>#REF!</v>
      </c>
      <c r="Q34" s="369" t="e">
        <f t="shared" si="16"/>
        <v>#REF!</v>
      </c>
      <c r="R34" s="369" t="e">
        <f t="shared" si="16"/>
        <v>#REF!</v>
      </c>
      <c r="S34" s="369" t="e">
        <f t="shared" si="16"/>
        <v>#REF!</v>
      </c>
      <c r="T34" s="369" t="e">
        <f t="shared" si="16"/>
        <v>#REF!</v>
      </c>
      <c r="U34" s="369" t="e">
        <f t="shared" si="16"/>
        <v>#REF!</v>
      </c>
      <c r="V34" s="369" t="e">
        <f t="shared" si="16"/>
        <v>#REF!</v>
      </c>
      <c r="W34" s="369" t="e">
        <f t="shared" si="16"/>
        <v>#REF!</v>
      </c>
      <c r="X34" s="369" t="e">
        <f t="shared" si="16"/>
        <v>#REF!</v>
      </c>
      <c r="Y34" s="369" t="e">
        <f t="shared" si="16"/>
        <v>#REF!</v>
      </c>
      <c r="Z34" s="346"/>
      <c r="AA34" s="346"/>
      <c r="AB34" s="346"/>
      <c r="AC34" s="346"/>
      <c r="AD34" s="346"/>
      <c r="AE34" s="346"/>
      <c r="AF34" s="346"/>
      <c r="AG34" s="346"/>
      <c r="AH34" s="346"/>
    </row>
    <row r="35" spans="1:34" s="328" customFormat="1" ht="14" hidden="1" outlineLevel="1" thickTop="1">
      <c r="B35" s="342" t="s">
        <v>356</v>
      </c>
      <c r="C35" s="343">
        <f>C20</f>
        <v>0.4</v>
      </c>
      <c r="D35" s="572"/>
      <c r="E35" s="573">
        <f t="shared" ref="E35:Y35" si="17">E34*$C$35</f>
        <v>0</v>
      </c>
      <c r="F35" s="344" t="e">
        <f t="shared" si="17"/>
        <v>#REF!</v>
      </c>
      <c r="G35" s="344" t="e">
        <f t="shared" si="17"/>
        <v>#REF!</v>
      </c>
      <c r="H35" s="344" t="e">
        <f t="shared" si="17"/>
        <v>#REF!</v>
      </c>
      <c r="I35" s="344" t="e">
        <f t="shared" si="17"/>
        <v>#REF!</v>
      </c>
      <c r="J35" s="344" t="e">
        <f t="shared" si="17"/>
        <v>#REF!</v>
      </c>
      <c r="K35" s="344" t="e">
        <f t="shared" si="17"/>
        <v>#REF!</v>
      </c>
      <c r="L35" s="344" t="e">
        <f t="shared" si="17"/>
        <v>#REF!</v>
      </c>
      <c r="M35" s="344" t="e">
        <f t="shared" si="17"/>
        <v>#REF!</v>
      </c>
      <c r="N35" s="344" t="e">
        <f t="shared" si="17"/>
        <v>#REF!</v>
      </c>
      <c r="O35" s="344" t="e">
        <f t="shared" si="17"/>
        <v>#REF!</v>
      </c>
      <c r="P35" s="344" t="e">
        <f t="shared" si="17"/>
        <v>#REF!</v>
      </c>
      <c r="Q35" s="344" t="e">
        <f t="shared" si="17"/>
        <v>#REF!</v>
      </c>
      <c r="R35" s="344" t="e">
        <f t="shared" si="17"/>
        <v>#REF!</v>
      </c>
      <c r="S35" s="344" t="e">
        <f t="shared" si="17"/>
        <v>#REF!</v>
      </c>
      <c r="T35" s="344" t="e">
        <f t="shared" si="17"/>
        <v>#REF!</v>
      </c>
      <c r="U35" s="344" t="e">
        <f t="shared" si="17"/>
        <v>#REF!</v>
      </c>
      <c r="V35" s="344" t="e">
        <f t="shared" si="17"/>
        <v>#REF!</v>
      </c>
      <c r="W35" s="344" t="e">
        <f t="shared" si="17"/>
        <v>#REF!</v>
      </c>
      <c r="X35" s="344" t="e">
        <f t="shared" si="17"/>
        <v>#REF!</v>
      </c>
      <c r="Y35" s="344" t="e">
        <f t="shared" si="17"/>
        <v>#REF!</v>
      </c>
      <c r="Z35" s="346"/>
      <c r="AA35" s="346"/>
      <c r="AB35" s="346"/>
      <c r="AC35" s="346"/>
      <c r="AD35" s="346"/>
      <c r="AE35" s="346"/>
      <c r="AF35" s="346"/>
      <c r="AG35" s="346"/>
      <c r="AH35" s="346"/>
    </row>
    <row r="36" spans="1:34" s="346" customFormat="1" hidden="1" outlineLevel="1"/>
    <row r="37" spans="1:34" s="353" customFormat="1" ht="14.25" customHeight="1" collapsed="1">
      <c r="B37" s="352"/>
      <c r="D37" s="358"/>
      <c r="E37" s="358"/>
      <c r="F37" s="358"/>
      <c r="G37" s="358"/>
      <c r="H37" s="358"/>
      <c r="I37" s="358"/>
      <c r="J37" s="358"/>
      <c r="K37" s="358"/>
      <c r="L37" s="358"/>
      <c r="M37" s="358"/>
      <c r="N37" s="358"/>
      <c r="O37" s="358"/>
      <c r="P37" s="358"/>
      <c r="Q37" s="358"/>
      <c r="R37" s="358"/>
      <c r="S37" s="358"/>
      <c r="T37" s="358"/>
      <c r="U37" s="358"/>
      <c r="V37" s="358"/>
      <c r="W37" s="358"/>
      <c r="X37" s="358"/>
      <c r="Y37" s="358"/>
    </row>
    <row r="38" spans="1:34" s="346" customFormat="1">
      <c r="A38" s="347" t="s">
        <v>190</v>
      </c>
    </row>
    <row r="39" spans="1:34" s="316" customFormat="1" ht="13">
      <c r="A39" s="353"/>
      <c r="B39" s="548"/>
      <c r="C39" s="345"/>
      <c r="D39" s="318" t="s">
        <v>33</v>
      </c>
      <c r="E39" s="318"/>
      <c r="F39" s="319" t="s">
        <v>352</v>
      </c>
      <c r="G39" s="319" t="s">
        <v>353</v>
      </c>
      <c r="H39" s="319" t="s">
        <v>167</v>
      </c>
      <c r="I39" s="319" t="s">
        <v>168</v>
      </c>
      <c r="J39" s="319" t="s">
        <v>169</v>
      </c>
      <c r="K39" s="319" t="s">
        <v>170</v>
      </c>
      <c r="L39" s="319" t="s">
        <v>171</v>
      </c>
      <c r="M39" s="319" t="s">
        <v>172</v>
      </c>
      <c r="N39" s="319" t="s">
        <v>173</v>
      </c>
      <c r="O39" s="319" t="s">
        <v>236</v>
      </c>
      <c r="P39" s="319" t="s">
        <v>334</v>
      </c>
      <c r="Q39" s="319" t="s">
        <v>335</v>
      </c>
      <c r="R39" s="319" t="s">
        <v>336</v>
      </c>
      <c r="S39" s="319" t="s">
        <v>337</v>
      </c>
      <c r="T39" s="319" t="s">
        <v>338</v>
      </c>
      <c r="U39" s="319" t="s">
        <v>339</v>
      </c>
      <c r="V39" s="319" t="s">
        <v>340</v>
      </c>
      <c r="W39" s="319" t="s">
        <v>341</v>
      </c>
      <c r="X39" s="319" t="s">
        <v>342</v>
      </c>
      <c r="Y39" s="319" t="s">
        <v>235</v>
      </c>
    </row>
    <row r="40" spans="1:34" s="320" customFormat="1" ht="10">
      <c r="A40" s="362"/>
      <c r="B40" s="401"/>
      <c r="C40" s="324"/>
      <c r="D40" s="322"/>
      <c r="E40" s="574"/>
      <c r="F40" s="323">
        <f t="shared" ref="F40:Y40" si="18">F5</f>
        <v>1</v>
      </c>
      <c r="G40" s="323">
        <f t="shared" si="18"/>
        <v>2</v>
      </c>
      <c r="H40" s="323">
        <f t="shared" si="18"/>
        <v>3</v>
      </c>
      <c r="I40" s="323">
        <f t="shared" si="18"/>
        <v>4</v>
      </c>
      <c r="J40" s="323">
        <f t="shared" si="18"/>
        <v>5</v>
      </c>
      <c r="K40" s="323">
        <f t="shared" si="18"/>
        <v>6</v>
      </c>
      <c r="L40" s="323">
        <f t="shared" si="18"/>
        <v>7</v>
      </c>
      <c r="M40" s="323">
        <f t="shared" si="18"/>
        <v>8</v>
      </c>
      <c r="N40" s="323">
        <f t="shared" si="18"/>
        <v>9</v>
      </c>
      <c r="O40" s="323">
        <f t="shared" si="18"/>
        <v>10</v>
      </c>
      <c r="P40" s="323">
        <f t="shared" si="18"/>
        <v>11</v>
      </c>
      <c r="Q40" s="323">
        <f t="shared" si="18"/>
        <v>12</v>
      </c>
      <c r="R40" s="323">
        <f t="shared" si="18"/>
        <v>13</v>
      </c>
      <c r="S40" s="323">
        <f t="shared" si="18"/>
        <v>14</v>
      </c>
      <c r="T40" s="323">
        <f t="shared" si="18"/>
        <v>15</v>
      </c>
      <c r="U40" s="323">
        <f t="shared" si="18"/>
        <v>16</v>
      </c>
      <c r="V40" s="323">
        <f t="shared" si="18"/>
        <v>17</v>
      </c>
      <c r="W40" s="323">
        <f t="shared" si="18"/>
        <v>18</v>
      </c>
      <c r="X40" s="323">
        <f t="shared" si="18"/>
        <v>19</v>
      </c>
      <c r="Y40" s="323">
        <f t="shared" si="18"/>
        <v>20</v>
      </c>
    </row>
    <row r="41" spans="1:34" s="346" customFormat="1">
      <c r="A41" s="347"/>
      <c r="B41" s="549" t="s">
        <v>357</v>
      </c>
      <c r="C41" s="348"/>
      <c r="D41" s="560" t="e">
        <f>SUM(F41:Y41)</f>
        <v>#REF!</v>
      </c>
      <c r="E41" s="561"/>
      <c r="F41" s="372" t="e">
        <f t="shared" ref="F41:T41" si="19">SUM(F42:F43)</f>
        <v>#REF!</v>
      </c>
      <c r="G41" s="372" t="e">
        <f t="shared" si="19"/>
        <v>#REF!</v>
      </c>
      <c r="H41" s="372" t="e">
        <f t="shared" si="19"/>
        <v>#REF!</v>
      </c>
      <c r="I41" s="372" t="e">
        <f t="shared" si="19"/>
        <v>#REF!</v>
      </c>
      <c r="J41" s="372" t="e">
        <f t="shared" si="19"/>
        <v>#REF!</v>
      </c>
      <c r="K41" s="372" t="e">
        <f t="shared" si="19"/>
        <v>#REF!</v>
      </c>
      <c r="L41" s="372" t="e">
        <f t="shared" si="19"/>
        <v>#REF!</v>
      </c>
      <c r="M41" s="372" t="e">
        <f t="shared" si="19"/>
        <v>#REF!</v>
      </c>
      <c r="N41" s="372" t="e">
        <f t="shared" si="19"/>
        <v>#REF!</v>
      </c>
      <c r="O41" s="372" t="e">
        <f t="shared" si="19"/>
        <v>#REF!</v>
      </c>
      <c r="P41" s="372" t="e">
        <f t="shared" si="19"/>
        <v>#REF!</v>
      </c>
      <c r="Q41" s="372" t="e">
        <f t="shared" si="19"/>
        <v>#REF!</v>
      </c>
      <c r="R41" s="372" t="e">
        <f t="shared" si="19"/>
        <v>#REF!</v>
      </c>
      <c r="S41" s="372" t="e">
        <f t="shared" si="19"/>
        <v>#REF!</v>
      </c>
      <c r="T41" s="372" t="e">
        <f t="shared" si="19"/>
        <v>#REF!</v>
      </c>
      <c r="U41" s="372" t="e">
        <f>SUM(U42:U43)</f>
        <v>#REF!</v>
      </c>
      <c r="V41" s="372" t="e">
        <f>SUM(V42:V43)</f>
        <v>#REF!</v>
      </c>
      <c r="W41" s="372" t="e">
        <f>SUM(W42:W43)</f>
        <v>#REF!</v>
      </c>
      <c r="X41" s="372" t="e">
        <f>SUM(X42:X43)</f>
        <v>#REF!</v>
      </c>
      <c r="Y41" s="372" t="e">
        <f>SUM(Y42:Y43)</f>
        <v>#REF!</v>
      </c>
    </row>
    <row r="42" spans="1:34" s="346" customFormat="1">
      <c r="A42" s="347"/>
      <c r="B42" s="418" t="s">
        <v>358</v>
      </c>
      <c r="C42" s="349"/>
      <c r="D42" s="563" t="e">
        <f>SUM(F42:Y42)</f>
        <v>#REF!</v>
      </c>
      <c r="E42" s="563"/>
      <c r="F42" s="373" t="e">
        <f t="shared" ref="F42:T42" si="20">IF(F21&lt;0,0,F21)</f>
        <v>#REF!</v>
      </c>
      <c r="G42" s="373" t="e">
        <f t="shared" si="20"/>
        <v>#REF!</v>
      </c>
      <c r="H42" s="373" t="e">
        <f t="shared" si="20"/>
        <v>#REF!</v>
      </c>
      <c r="I42" s="373" t="e">
        <f t="shared" si="20"/>
        <v>#REF!</v>
      </c>
      <c r="J42" s="373" t="e">
        <f t="shared" si="20"/>
        <v>#REF!</v>
      </c>
      <c r="K42" s="373" t="e">
        <f t="shared" si="20"/>
        <v>#REF!</v>
      </c>
      <c r="L42" s="373" t="e">
        <f t="shared" si="20"/>
        <v>#REF!</v>
      </c>
      <c r="M42" s="373" t="e">
        <f t="shared" si="20"/>
        <v>#REF!</v>
      </c>
      <c r="N42" s="373" t="e">
        <f t="shared" si="20"/>
        <v>#REF!</v>
      </c>
      <c r="O42" s="373" t="e">
        <f t="shared" si="20"/>
        <v>#REF!</v>
      </c>
      <c r="P42" s="373" t="e">
        <f t="shared" si="20"/>
        <v>#REF!</v>
      </c>
      <c r="Q42" s="373" t="e">
        <f t="shared" si="20"/>
        <v>#REF!</v>
      </c>
      <c r="R42" s="373" t="e">
        <f t="shared" si="20"/>
        <v>#REF!</v>
      </c>
      <c r="S42" s="373" t="e">
        <f t="shared" si="20"/>
        <v>#REF!</v>
      </c>
      <c r="T42" s="373" t="e">
        <f t="shared" si="20"/>
        <v>#REF!</v>
      </c>
      <c r="U42" s="373" t="e">
        <f>IF(U21&lt;0,0,U21)</f>
        <v>#REF!</v>
      </c>
      <c r="V42" s="373" t="e">
        <f>IF(V21&lt;0,0,V21)</f>
        <v>#REF!</v>
      </c>
      <c r="W42" s="373" t="e">
        <f>IF(W21&lt;0,0,W21)</f>
        <v>#REF!</v>
      </c>
      <c r="X42" s="373" t="e">
        <f>IF(X21&lt;0,0,X21)</f>
        <v>#REF!</v>
      </c>
      <c r="Y42" s="373" t="e">
        <f>IF(Y21&lt;0,0,Y21)</f>
        <v>#REF!</v>
      </c>
    </row>
    <row r="43" spans="1:34" s="346" customFormat="1">
      <c r="A43" s="347"/>
      <c r="B43" s="418" t="s">
        <v>191</v>
      </c>
      <c r="C43" s="349"/>
      <c r="D43" s="563" t="e">
        <f t="shared" ref="D43:D51" si="21">SUM(F43:Y43)</f>
        <v>#REF!</v>
      </c>
      <c r="E43" s="563"/>
      <c r="F43" s="373" t="e">
        <f t="shared" ref="F43:T43" si="22">SUM(F44:F51)</f>
        <v>#REF!</v>
      </c>
      <c r="G43" s="373" t="e">
        <f t="shared" si="22"/>
        <v>#REF!</v>
      </c>
      <c r="H43" s="373" t="e">
        <f t="shared" si="22"/>
        <v>#REF!</v>
      </c>
      <c r="I43" s="373" t="e">
        <f t="shared" si="22"/>
        <v>#REF!</v>
      </c>
      <c r="J43" s="373" t="e">
        <f t="shared" si="22"/>
        <v>#REF!</v>
      </c>
      <c r="K43" s="373" t="e">
        <f t="shared" si="22"/>
        <v>#REF!</v>
      </c>
      <c r="L43" s="373" t="e">
        <f t="shared" si="22"/>
        <v>#REF!</v>
      </c>
      <c r="M43" s="373" t="e">
        <f t="shared" si="22"/>
        <v>#REF!</v>
      </c>
      <c r="N43" s="373" t="e">
        <f t="shared" si="22"/>
        <v>#REF!</v>
      </c>
      <c r="O43" s="373" t="e">
        <f t="shared" si="22"/>
        <v>#REF!</v>
      </c>
      <c r="P43" s="373" t="e">
        <f t="shared" si="22"/>
        <v>#REF!</v>
      </c>
      <c r="Q43" s="373" t="e">
        <f t="shared" si="22"/>
        <v>#REF!</v>
      </c>
      <c r="R43" s="373" t="e">
        <f t="shared" si="22"/>
        <v>#REF!</v>
      </c>
      <c r="S43" s="373" t="e">
        <f t="shared" si="22"/>
        <v>#REF!</v>
      </c>
      <c r="T43" s="373" t="e">
        <f t="shared" si="22"/>
        <v>#REF!</v>
      </c>
      <c r="U43" s="373" t="e">
        <f>SUM(U44:U51)</f>
        <v>#REF!</v>
      </c>
      <c r="V43" s="373" t="e">
        <f>SUM(V44:V51)</f>
        <v>#REF!</v>
      </c>
      <c r="W43" s="373" t="e">
        <f>SUM(W44:W51)</f>
        <v>#REF!</v>
      </c>
      <c r="X43" s="373" t="e">
        <f>SUM(X44:X51)</f>
        <v>#REF!</v>
      </c>
      <c r="Y43" s="373" t="e">
        <f>SUM(Y44:Y51)</f>
        <v>#REF!</v>
      </c>
    </row>
    <row r="44" spans="1:34" s="346" customFormat="1" outlineLevel="1">
      <c r="A44" s="347"/>
      <c r="B44" s="418"/>
      <c r="C44" s="575" t="s">
        <v>57</v>
      </c>
      <c r="D44" s="563" t="e">
        <f t="shared" si="21"/>
        <v>#REF!</v>
      </c>
      <c r="E44" s="563"/>
      <c r="F44" s="373" t="e">
        <f>#REF!</f>
        <v>#REF!</v>
      </c>
      <c r="G44" s="373" t="e">
        <f>#REF!</f>
        <v>#REF!</v>
      </c>
      <c r="H44" s="373" t="e">
        <f>#REF!</f>
        <v>#REF!</v>
      </c>
      <c r="I44" s="373" t="e">
        <f>#REF!</f>
        <v>#REF!</v>
      </c>
      <c r="J44" s="373" t="e">
        <f>#REF!</f>
        <v>#REF!</v>
      </c>
      <c r="K44" s="373" t="e">
        <f>#REF!</f>
        <v>#REF!</v>
      </c>
      <c r="L44" s="373" t="e">
        <f>#REF!</f>
        <v>#REF!</v>
      </c>
      <c r="M44" s="373" t="e">
        <f>#REF!</f>
        <v>#REF!</v>
      </c>
      <c r="N44" s="373" t="e">
        <f>#REF!</f>
        <v>#REF!</v>
      </c>
      <c r="O44" s="373" t="e">
        <f>#REF!</f>
        <v>#REF!</v>
      </c>
      <c r="P44" s="373" t="e">
        <f>#REF!</f>
        <v>#REF!</v>
      </c>
      <c r="Q44" s="373" t="e">
        <f>#REF!</f>
        <v>#REF!</v>
      </c>
      <c r="R44" s="373" t="e">
        <f>#REF!</f>
        <v>#REF!</v>
      </c>
      <c r="S44" s="373" t="e">
        <f>#REF!</f>
        <v>#REF!</v>
      </c>
      <c r="T44" s="373" t="e">
        <f>#REF!</f>
        <v>#REF!</v>
      </c>
      <c r="U44" s="373" t="e">
        <f>#REF!</f>
        <v>#REF!</v>
      </c>
      <c r="V44" s="373" t="e">
        <f>#REF!</f>
        <v>#REF!</v>
      </c>
      <c r="W44" s="373" t="e">
        <f>#REF!</f>
        <v>#REF!</v>
      </c>
      <c r="X44" s="373" t="e">
        <f>#REF!</f>
        <v>#REF!</v>
      </c>
      <c r="Y44" s="373" t="e">
        <f>#REF!</f>
        <v>#REF!</v>
      </c>
    </row>
    <row r="45" spans="1:34" s="346" customFormat="1" outlineLevel="1">
      <c r="A45" s="347"/>
      <c r="B45" s="418"/>
      <c r="C45" s="575" t="s">
        <v>58</v>
      </c>
      <c r="D45" s="563" t="e">
        <f t="shared" si="21"/>
        <v>#REF!</v>
      </c>
      <c r="E45" s="563"/>
      <c r="F45" s="373" t="e">
        <f>#REF!</f>
        <v>#REF!</v>
      </c>
      <c r="G45" s="373" t="e">
        <f>#REF!</f>
        <v>#REF!</v>
      </c>
      <c r="H45" s="373" t="e">
        <f>#REF!</f>
        <v>#REF!</v>
      </c>
      <c r="I45" s="373" t="e">
        <f>#REF!</f>
        <v>#REF!</v>
      </c>
      <c r="J45" s="373" t="e">
        <f>#REF!</f>
        <v>#REF!</v>
      </c>
      <c r="K45" s="373" t="e">
        <f>#REF!</f>
        <v>#REF!</v>
      </c>
      <c r="L45" s="373" t="e">
        <f>#REF!</f>
        <v>#REF!</v>
      </c>
      <c r="M45" s="373" t="e">
        <f>#REF!</f>
        <v>#REF!</v>
      </c>
      <c r="N45" s="373" t="e">
        <f>#REF!</f>
        <v>#REF!</v>
      </c>
      <c r="O45" s="373" t="e">
        <f>#REF!</f>
        <v>#REF!</v>
      </c>
      <c r="P45" s="373" t="e">
        <f>#REF!</f>
        <v>#REF!</v>
      </c>
      <c r="Q45" s="373" t="e">
        <f>#REF!</f>
        <v>#REF!</v>
      </c>
      <c r="R45" s="373" t="e">
        <f>#REF!</f>
        <v>#REF!</v>
      </c>
      <c r="S45" s="373" t="e">
        <f>#REF!</f>
        <v>#REF!</v>
      </c>
      <c r="T45" s="373" t="e">
        <f>#REF!</f>
        <v>#REF!</v>
      </c>
      <c r="U45" s="373" t="e">
        <f>#REF!</f>
        <v>#REF!</v>
      </c>
      <c r="V45" s="373" t="e">
        <f>#REF!</f>
        <v>#REF!</v>
      </c>
      <c r="W45" s="373" t="e">
        <f>#REF!</f>
        <v>#REF!</v>
      </c>
      <c r="X45" s="373" t="e">
        <f>#REF!</f>
        <v>#REF!</v>
      </c>
      <c r="Y45" s="373" t="e">
        <f>#REF!</f>
        <v>#REF!</v>
      </c>
    </row>
    <row r="46" spans="1:34" s="346" customFormat="1" outlineLevel="1">
      <c r="A46" s="347"/>
      <c r="B46" s="418"/>
      <c r="C46" s="575" t="s">
        <v>60</v>
      </c>
      <c r="D46" s="563" t="e">
        <f t="shared" si="21"/>
        <v>#REF!</v>
      </c>
      <c r="E46" s="563"/>
      <c r="F46" s="373" t="e">
        <f>#REF!</f>
        <v>#REF!</v>
      </c>
      <c r="G46" s="373" t="e">
        <f>#REF!</f>
        <v>#REF!</v>
      </c>
      <c r="H46" s="373" t="e">
        <f>#REF!</f>
        <v>#REF!</v>
      </c>
      <c r="I46" s="373" t="e">
        <f>#REF!</f>
        <v>#REF!</v>
      </c>
      <c r="J46" s="373" t="e">
        <f>#REF!</f>
        <v>#REF!</v>
      </c>
      <c r="K46" s="373" t="e">
        <f>#REF!</f>
        <v>#REF!</v>
      </c>
      <c r="L46" s="373" t="e">
        <f>#REF!</f>
        <v>#REF!</v>
      </c>
      <c r="M46" s="373" t="e">
        <f>#REF!</f>
        <v>#REF!</v>
      </c>
      <c r="N46" s="373" t="e">
        <f>#REF!</f>
        <v>#REF!</v>
      </c>
      <c r="O46" s="373" t="e">
        <f>#REF!</f>
        <v>#REF!</v>
      </c>
      <c r="P46" s="373" t="e">
        <f>#REF!</f>
        <v>#REF!</v>
      </c>
      <c r="Q46" s="373" t="e">
        <f>#REF!</f>
        <v>#REF!</v>
      </c>
      <c r="R46" s="373" t="e">
        <f>#REF!</f>
        <v>#REF!</v>
      </c>
      <c r="S46" s="373" t="e">
        <f>#REF!</f>
        <v>#REF!</v>
      </c>
      <c r="T46" s="373" t="e">
        <f>#REF!</f>
        <v>#REF!</v>
      </c>
      <c r="U46" s="373" t="e">
        <f>#REF!</f>
        <v>#REF!</v>
      </c>
      <c r="V46" s="373" t="e">
        <f>#REF!</f>
        <v>#REF!</v>
      </c>
      <c r="W46" s="373" t="e">
        <f>#REF!</f>
        <v>#REF!</v>
      </c>
      <c r="X46" s="373" t="e">
        <f>#REF!</f>
        <v>#REF!</v>
      </c>
      <c r="Y46" s="373" t="e">
        <f>#REF!</f>
        <v>#REF!</v>
      </c>
    </row>
    <row r="47" spans="1:34" s="346" customFormat="1" outlineLevel="1">
      <c r="A47" s="347"/>
      <c r="B47" s="418"/>
      <c r="C47" s="575" t="s">
        <v>379</v>
      </c>
      <c r="D47" s="563" t="e">
        <f t="shared" si="21"/>
        <v>#REF!</v>
      </c>
      <c r="E47" s="563"/>
      <c r="F47" s="373" t="e">
        <f>#REF!</f>
        <v>#REF!</v>
      </c>
      <c r="G47" s="373" t="e">
        <f>#REF!</f>
        <v>#REF!</v>
      </c>
      <c r="H47" s="373" t="e">
        <f>#REF!</f>
        <v>#REF!</v>
      </c>
      <c r="I47" s="373" t="e">
        <f>#REF!</f>
        <v>#REF!</v>
      </c>
      <c r="J47" s="373" t="e">
        <f>#REF!</f>
        <v>#REF!</v>
      </c>
      <c r="K47" s="373" t="e">
        <f>#REF!</f>
        <v>#REF!</v>
      </c>
      <c r="L47" s="373" t="e">
        <f>#REF!</f>
        <v>#REF!</v>
      </c>
      <c r="M47" s="373" t="e">
        <f>#REF!</f>
        <v>#REF!</v>
      </c>
      <c r="N47" s="373" t="e">
        <f>#REF!</f>
        <v>#REF!</v>
      </c>
      <c r="O47" s="373" t="e">
        <f>#REF!</f>
        <v>#REF!</v>
      </c>
      <c r="P47" s="373" t="e">
        <f>#REF!</f>
        <v>#REF!</v>
      </c>
      <c r="Q47" s="373" t="e">
        <f>#REF!</f>
        <v>#REF!</v>
      </c>
      <c r="R47" s="373" t="e">
        <f>#REF!</f>
        <v>#REF!</v>
      </c>
      <c r="S47" s="373" t="e">
        <f>#REF!</f>
        <v>#REF!</v>
      </c>
      <c r="T47" s="373" t="e">
        <f>#REF!</f>
        <v>#REF!</v>
      </c>
      <c r="U47" s="373" t="e">
        <f>#REF!</f>
        <v>#REF!</v>
      </c>
      <c r="V47" s="373" t="e">
        <f>#REF!</f>
        <v>#REF!</v>
      </c>
      <c r="W47" s="373" t="e">
        <f>#REF!</f>
        <v>#REF!</v>
      </c>
      <c r="X47" s="373" t="e">
        <f>#REF!</f>
        <v>#REF!</v>
      </c>
      <c r="Y47" s="373" t="e">
        <f>#REF!</f>
        <v>#REF!</v>
      </c>
    </row>
    <row r="48" spans="1:34" s="346" customFormat="1" outlineLevel="1">
      <c r="A48" s="347"/>
      <c r="B48" s="418"/>
      <c r="C48" s="575" t="s">
        <v>380</v>
      </c>
      <c r="D48" s="563" t="e">
        <f t="shared" si="21"/>
        <v>#REF!</v>
      </c>
      <c r="E48" s="563"/>
      <c r="F48" s="373" t="e">
        <f>#REF!</f>
        <v>#REF!</v>
      </c>
      <c r="G48" s="373" t="e">
        <f>#REF!</f>
        <v>#REF!</v>
      </c>
      <c r="H48" s="373" t="e">
        <f>#REF!</f>
        <v>#REF!</v>
      </c>
      <c r="I48" s="373" t="e">
        <f>#REF!</f>
        <v>#REF!</v>
      </c>
      <c r="J48" s="373" t="e">
        <f>#REF!</f>
        <v>#REF!</v>
      </c>
      <c r="K48" s="373" t="e">
        <f>#REF!</f>
        <v>#REF!</v>
      </c>
      <c r="L48" s="373" t="e">
        <f>#REF!</f>
        <v>#REF!</v>
      </c>
      <c r="M48" s="373" t="e">
        <f>#REF!</f>
        <v>#REF!</v>
      </c>
      <c r="N48" s="373" t="e">
        <f>#REF!</f>
        <v>#REF!</v>
      </c>
      <c r="O48" s="373" t="e">
        <f>#REF!</f>
        <v>#REF!</v>
      </c>
      <c r="P48" s="373" t="e">
        <f>#REF!</f>
        <v>#REF!</v>
      </c>
      <c r="Q48" s="373" t="e">
        <f>#REF!</f>
        <v>#REF!</v>
      </c>
      <c r="R48" s="373" t="e">
        <f>#REF!</f>
        <v>#REF!</v>
      </c>
      <c r="S48" s="373" t="e">
        <f>#REF!</f>
        <v>#REF!</v>
      </c>
      <c r="T48" s="373" t="e">
        <f>#REF!</f>
        <v>#REF!</v>
      </c>
      <c r="U48" s="373" t="e">
        <f>#REF!</f>
        <v>#REF!</v>
      </c>
      <c r="V48" s="373" t="e">
        <f>#REF!</f>
        <v>#REF!</v>
      </c>
      <c r="W48" s="373" t="e">
        <f>#REF!</f>
        <v>#REF!</v>
      </c>
      <c r="X48" s="373" t="e">
        <f>#REF!</f>
        <v>#REF!</v>
      </c>
      <c r="Y48" s="373" t="e">
        <f>#REF!</f>
        <v>#REF!</v>
      </c>
    </row>
    <row r="49" spans="1:25" s="346" customFormat="1" outlineLevel="1">
      <c r="A49" s="347"/>
      <c r="B49" s="418"/>
      <c r="C49" s="575" t="s">
        <v>63</v>
      </c>
      <c r="D49" s="563" t="e">
        <f t="shared" si="21"/>
        <v>#REF!</v>
      </c>
      <c r="E49" s="563"/>
      <c r="F49" s="373" t="e">
        <f>#REF!</f>
        <v>#REF!</v>
      </c>
      <c r="G49" s="373" t="e">
        <f>#REF!</f>
        <v>#REF!</v>
      </c>
      <c r="H49" s="373" t="e">
        <f>#REF!</f>
        <v>#REF!</v>
      </c>
      <c r="I49" s="373" t="e">
        <f>#REF!</f>
        <v>#REF!</v>
      </c>
      <c r="J49" s="373" t="e">
        <f>#REF!</f>
        <v>#REF!</v>
      </c>
      <c r="K49" s="373" t="e">
        <f>#REF!</f>
        <v>#REF!</v>
      </c>
      <c r="L49" s="373" t="e">
        <f>#REF!</f>
        <v>#REF!</v>
      </c>
      <c r="M49" s="373" t="e">
        <f>#REF!</f>
        <v>#REF!</v>
      </c>
      <c r="N49" s="373" t="e">
        <f>#REF!</f>
        <v>#REF!</v>
      </c>
      <c r="O49" s="373" t="e">
        <f>#REF!</f>
        <v>#REF!</v>
      </c>
      <c r="P49" s="373" t="e">
        <f>#REF!</f>
        <v>#REF!</v>
      </c>
      <c r="Q49" s="373" t="e">
        <f>#REF!</f>
        <v>#REF!</v>
      </c>
      <c r="R49" s="373" t="e">
        <f>#REF!</f>
        <v>#REF!</v>
      </c>
      <c r="S49" s="373" t="e">
        <f>#REF!</f>
        <v>#REF!</v>
      </c>
      <c r="T49" s="373" t="e">
        <f>#REF!</f>
        <v>#REF!</v>
      </c>
      <c r="U49" s="373" t="e">
        <f>#REF!</f>
        <v>#REF!</v>
      </c>
      <c r="V49" s="373" t="e">
        <f>#REF!</f>
        <v>#REF!</v>
      </c>
      <c r="W49" s="373" t="e">
        <f>#REF!</f>
        <v>#REF!</v>
      </c>
      <c r="X49" s="373" t="e">
        <f>#REF!</f>
        <v>#REF!</v>
      </c>
      <c r="Y49" s="373" t="e">
        <f>#REF!</f>
        <v>#REF!</v>
      </c>
    </row>
    <row r="50" spans="1:25" s="346" customFormat="1" outlineLevel="1">
      <c r="A50" s="347"/>
      <c r="B50" s="418"/>
      <c r="C50" s="575" t="s">
        <v>64</v>
      </c>
      <c r="D50" s="563" t="e">
        <f t="shared" si="21"/>
        <v>#REF!</v>
      </c>
      <c r="E50" s="563"/>
      <c r="F50" s="373" t="e">
        <f>#REF!</f>
        <v>#REF!</v>
      </c>
      <c r="G50" s="373" t="e">
        <f>#REF!</f>
        <v>#REF!</v>
      </c>
      <c r="H50" s="373" t="e">
        <f>#REF!</f>
        <v>#REF!</v>
      </c>
      <c r="I50" s="373" t="e">
        <f>#REF!</f>
        <v>#REF!</v>
      </c>
      <c r="J50" s="373" t="e">
        <f>#REF!</f>
        <v>#REF!</v>
      </c>
      <c r="K50" s="373" t="e">
        <f>#REF!</f>
        <v>#REF!</v>
      </c>
      <c r="L50" s="373" t="e">
        <f>#REF!</f>
        <v>#REF!</v>
      </c>
      <c r="M50" s="373" t="e">
        <f>#REF!</f>
        <v>#REF!</v>
      </c>
      <c r="N50" s="373" t="e">
        <f>#REF!</f>
        <v>#REF!</v>
      </c>
      <c r="O50" s="373" t="e">
        <f>#REF!</f>
        <v>#REF!</v>
      </c>
      <c r="P50" s="373" t="e">
        <f>#REF!</f>
        <v>#REF!</v>
      </c>
      <c r="Q50" s="373" t="e">
        <f>#REF!</f>
        <v>#REF!</v>
      </c>
      <c r="R50" s="373" t="e">
        <f>#REF!</f>
        <v>#REF!</v>
      </c>
      <c r="S50" s="373" t="e">
        <f>#REF!</f>
        <v>#REF!</v>
      </c>
      <c r="T50" s="373" t="e">
        <f>#REF!</f>
        <v>#REF!</v>
      </c>
      <c r="U50" s="373" t="e">
        <f>#REF!</f>
        <v>#REF!</v>
      </c>
      <c r="V50" s="373" t="e">
        <f>#REF!</f>
        <v>#REF!</v>
      </c>
      <c r="W50" s="373" t="e">
        <f>#REF!</f>
        <v>#REF!</v>
      </c>
      <c r="X50" s="373" t="e">
        <f>#REF!</f>
        <v>#REF!</v>
      </c>
      <c r="Y50" s="373" t="e">
        <f>#REF!</f>
        <v>#REF!</v>
      </c>
    </row>
    <row r="51" spans="1:25" s="346" customFormat="1" outlineLevel="1">
      <c r="A51" s="347"/>
      <c r="B51" s="418"/>
      <c r="C51" s="575" t="s">
        <v>354</v>
      </c>
      <c r="D51" s="563" t="e">
        <f t="shared" si="21"/>
        <v>#REF!</v>
      </c>
      <c r="E51" s="563"/>
      <c r="F51" s="373" t="e">
        <f>#REF!</f>
        <v>#REF!</v>
      </c>
      <c r="G51" s="373" t="e">
        <f>#REF!</f>
        <v>#REF!</v>
      </c>
      <c r="H51" s="373" t="e">
        <f>#REF!</f>
        <v>#REF!</v>
      </c>
      <c r="I51" s="373" t="e">
        <f>#REF!</f>
        <v>#REF!</v>
      </c>
      <c r="J51" s="373" t="e">
        <f>#REF!</f>
        <v>#REF!</v>
      </c>
      <c r="K51" s="373" t="e">
        <f>#REF!</f>
        <v>#REF!</v>
      </c>
      <c r="L51" s="373" t="e">
        <f>#REF!</f>
        <v>#REF!</v>
      </c>
      <c r="M51" s="373" t="e">
        <f>#REF!</f>
        <v>#REF!</v>
      </c>
      <c r="N51" s="373" t="e">
        <f>#REF!</f>
        <v>#REF!</v>
      </c>
      <c r="O51" s="373" t="e">
        <f>#REF!</f>
        <v>#REF!</v>
      </c>
      <c r="P51" s="373" t="e">
        <f>#REF!</f>
        <v>#REF!</v>
      </c>
      <c r="Q51" s="373" t="e">
        <f>#REF!</f>
        <v>#REF!</v>
      </c>
      <c r="R51" s="373" t="e">
        <f>#REF!</f>
        <v>#REF!</v>
      </c>
      <c r="S51" s="373" t="e">
        <f>#REF!</f>
        <v>#REF!</v>
      </c>
      <c r="T51" s="373" t="e">
        <f>#REF!</f>
        <v>#REF!</v>
      </c>
      <c r="U51" s="373" t="e">
        <f>#REF!</f>
        <v>#REF!</v>
      </c>
      <c r="V51" s="373" t="e">
        <f>#REF!</f>
        <v>#REF!</v>
      </c>
      <c r="W51" s="373" t="e">
        <f>#REF!</f>
        <v>#REF!</v>
      </c>
      <c r="X51" s="373" t="e">
        <f>#REF!</f>
        <v>#REF!</v>
      </c>
      <c r="Y51" s="373" t="e">
        <f>#REF!</f>
        <v>#REF!</v>
      </c>
    </row>
    <row r="52" spans="1:25" s="346" customFormat="1">
      <c r="A52" s="347"/>
      <c r="B52" s="550"/>
      <c r="C52" s="350"/>
      <c r="D52" s="374"/>
      <c r="E52" s="374"/>
      <c r="F52" s="375"/>
      <c r="G52" s="375"/>
      <c r="H52" s="375"/>
      <c r="I52" s="375"/>
      <c r="J52" s="375"/>
      <c r="K52" s="375"/>
      <c r="L52" s="375"/>
      <c r="M52" s="375"/>
      <c r="N52" s="375"/>
      <c r="O52" s="375"/>
      <c r="P52" s="375"/>
      <c r="Q52" s="375"/>
      <c r="R52" s="375"/>
      <c r="S52" s="375"/>
      <c r="T52" s="375"/>
      <c r="U52" s="375"/>
      <c r="V52" s="375"/>
      <c r="W52" s="375"/>
      <c r="X52" s="375"/>
      <c r="Y52" s="375"/>
    </row>
    <row r="53" spans="1:25" s="346" customFormat="1">
      <c r="A53" s="347"/>
      <c r="B53" s="549" t="s">
        <v>359</v>
      </c>
      <c r="C53" s="349"/>
      <c r="D53" s="561" t="e">
        <f>SUM(F53:Y53)</f>
        <v>#REF!</v>
      </c>
      <c r="E53" s="561"/>
      <c r="F53" s="372" t="e">
        <f t="shared" ref="F53:Y53" si="23">SUM(F54:F54)</f>
        <v>#REF!</v>
      </c>
      <c r="G53" s="372" t="e">
        <f t="shared" si="23"/>
        <v>#REF!</v>
      </c>
      <c r="H53" s="372" t="e">
        <f t="shared" si="23"/>
        <v>#REF!</v>
      </c>
      <c r="I53" s="372" t="e">
        <f t="shared" si="23"/>
        <v>#REF!</v>
      </c>
      <c r="J53" s="372" t="e">
        <f t="shared" si="23"/>
        <v>#REF!</v>
      </c>
      <c r="K53" s="372" t="e">
        <f t="shared" si="23"/>
        <v>#REF!</v>
      </c>
      <c r="L53" s="372" t="e">
        <f t="shared" si="23"/>
        <v>#REF!</v>
      </c>
      <c r="M53" s="372" t="e">
        <f t="shared" si="23"/>
        <v>#REF!</v>
      </c>
      <c r="N53" s="372" t="e">
        <f t="shared" si="23"/>
        <v>#REF!</v>
      </c>
      <c r="O53" s="372" t="e">
        <f t="shared" si="23"/>
        <v>#REF!</v>
      </c>
      <c r="P53" s="372" t="e">
        <f t="shared" si="23"/>
        <v>#REF!</v>
      </c>
      <c r="Q53" s="372" t="e">
        <f t="shared" si="23"/>
        <v>#REF!</v>
      </c>
      <c r="R53" s="372" t="e">
        <f t="shared" si="23"/>
        <v>#REF!</v>
      </c>
      <c r="S53" s="372" t="e">
        <f t="shared" si="23"/>
        <v>#REF!</v>
      </c>
      <c r="T53" s="372" t="e">
        <f t="shared" si="23"/>
        <v>#REF!</v>
      </c>
      <c r="U53" s="372" t="e">
        <f t="shared" si="23"/>
        <v>#REF!</v>
      </c>
      <c r="V53" s="372" t="e">
        <f t="shared" si="23"/>
        <v>#REF!</v>
      </c>
      <c r="W53" s="372" t="e">
        <f t="shared" si="23"/>
        <v>#REF!</v>
      </c>
      <c r="X53" s="372" t="e">
        <f t="shared" si="23"/>
        <v>#REF!</v>
      </c>
      <c r="Y53" s="372" t="e">
        <f t="shared" si="23"/>
        <v>#REF!</v>
      </c>
    </row>
    <row r="54" spans="1:25" s="346" customFormat="1">
      <c r="A54" s="347"/>
      <c r="B54" s="418" t="s">
        <v>192</v>
      </c>
      <c r="C54" s="349"/>
      <c r="D54" s="563" t="e">
        <f>SUM(F54:Y54)</f>
        <v>#REF!</v>
      </c>
      <c r="E54" s="563"/>
      <c r="F54" s="373" t="e">
        <f t="shared" ref="F54:T54" si="24">IF(F21&gt;0,0,-F21)</f>
        <v>#REF!</v>
      </c>
      <c r="G54" s="373" t="e">
        <f t="shared" si="24"/>
        <v>#REF!</v>
      </c>
      <c r="H54" s="373" t="e">
        <f t="shared" si="24"/>
        <v>#REF!</v>
      </c>
      <c r="I54" s="373" t="e">
        <f t="shared" si="24"/>
        <v>#REF!</v>
      </c>
      <c r="J54" s="373" t="e">
        <f t="shared" si="24"/>
        <v>#REF!</v>
      </c>
      <c r="K54" s="373" t="e">
        <f t="shared" si="24"/>
        <v>#REF!</v>
      </c>
      <c r="L54" s="373" t="e">
        <f t="shared" si="24"/>
        <v>#REF!</v>
      </c>
      <c r="M54" s="373" t="e">
        <f t="shared" si="24"/>
        <v>#REF!</v>
      </c>
      <c r="N54" s="373" t="e">
        <f t="shared" si="24"/>
        <v>#REF!</v>
      </c>
      <c r="O54" s="373" t="e">
        <f t="shared" si="24"/>
        <v>#REF!</v>
      </c>
      <c r="P54" s="373" t="e">
        <f t="shared" si="24"/>
        <v>#REF!</v>
      </c>
      <c r="Q54" s="373" t="e">
        <f t="shared" si="24"/>
        <v>#REF!</v>
      </c>
      <c r="R54" s="373" t="e">
        <f t="shared" si="24"/>
        <v>#REF!</v>
      </c>
      <c r="S54" s="373" t="e">
        <f t="shared" si="24"/>
        <v>#REF!</v>
      </c>
      <c r="T54" s="373" t="e">
        <f t="shared" si="24"/>
        <v>#REF!</v>
      </c>
      <c r="U54" s="373" t="e">
        <f>IF(U21&gt;0,0,-U21)</f>
        <v>#REF!</v>
      </c>
      <c r="V54" s="373" t="e">
        <f>IF(V21&gt;0,0,-V21)</f>
        <v>#REF!</v>
      </c>
      <c r="W54" s="373" t="e">
        <f>IF(W21&gt;0,0,-W21)</f>
        <v>#REF!</v>
      </c>
      <c r="X54" s="373" t="e">
        <f>IF(X21&gt;0,0,-X21)</f>
        <v>#REF!</v>
      </c>
      <c r="Y54" s="373" t="e">
        <f>IF(Y21&gt;0,0,-Y21)</f>
        <v>#REF!</v>
      </c>
    </row>
    <row r="55" spans="1:25" s="346" customFormat="1">
      <c r="B55" s="419"/>
      <c r="C55" s="350"/>
      <c r="D55" s="374"/>
      <c r="E55" s="563"/>
      <c r="F55" s="375"/>
      <c r="G55" s="375"/>
      <c r="H55" s="375"/>
      <c r="I55" s="375"/>
      <c r="J55" s="375"/>
      <c r="K55" s="375"/>
      <c r="L55" s="375"/>
      <c r="M55" s="375"/>
      <c r="N55" s="375"/>
      <c r="O55" s="375"/>
      <c r="P55" s="375"/>
      <c r="Q55" s="375"/>
      <c r="R55" s="375"/>
      <c r="S55" s="375"/>
      <c r="T55" s="375"/>
      <c r="U55" s="375"/>
      <c r="V55" s="375"/>
      <c r="W55" s="375"/>
      <c r="X55" s="375"/>
      <c r="Y55" s="375"/>
    </row>
    <row r="56" spans="1:25" s="346" customFormat="1">
      <c r="B56" s="403" t="s">
        <v>233</v>
      </c>
      <c r="C56" s="420"/>
      <c r="D56" s="566" t="e">
        <f>SUM(F56:Y56)</f>
        <v>#REF!</v>
      </c>
      <c r="E56" s="566"/>
      <c r="F56" s="381" t="e">
        <f t="shared" ref="F56:T56" si="25">F41-F53</f>
        <v>#REF!</v>
      </c>
      <c r="G56" s="381" t="e">
        <f t="shared" si="25"/>
        <v>#REF!</v>
      </c>
      <c r="H56" s="381" t="e">
        <f t="shared" si="25"/>
        <v>#REF!</v>
      </c>
      <c r="I56" s="381" t="e">
        <f t="shared" si="25"/>
        <v>#REF!</v>
      </c>
      <c r="J56" s="381" t="e">
        <f t="shared" si="25"/>
        <v>#REF!</v>
      </c>
      <c r="K56" s="381" t="e">
        <f t="shared" si="25"/>
        <v>#REF!</v>
      </c>
      <c r="L56" s="381" t="e">
        <f t="shared" si="25"/>
        <v>#REF!</v>
      </c>
      <c r="M56" s="381" t="e">
        <f t="shared" si="25"/>
        <v>#REF!</v>
      </c>
      <c r="N56" s="381" t="e">
        <f t="shared" si="25"/>
        <v>#REF!</v>
      </c>
      <c r="O56" s="381" t="e">
        <f t="shared" si="25"/>
        <v>#REF!</v>
      </c>
      <c r="P56" s="381" t="e">
        <f t="shared" si="25"/>
        <v>#REF!</v>
      </c>
      <c r="Q56" s="381" t="e">
        <f t="shared" si="25"/>
        <v>#REF!</v>
      </c>
      <c r="R56" s="381" t="e">
        <f t="shared" si="25"/>
        <v>#REF!</v>
      </c>
      <c r="S56" s="381" t="e">
        <f t="shared" si="25"/>
        <v>#REF!</v>
      </c>
      <c r="T56" s="381" t="e">
        <f t="shared" si="25"/>
        <v>#REF!</v>
      </c>
      <c r="U56" s="381" t="e">
        <f>U41-U53</f>
        <v>#REF!</v>
      </c>
      <c r="V56" s="381" t="e">
        <f>V41-V53</f>
        <v>#REF!</v>
      </c>
      <c r="W56" s="381" t="e">
        <f>W41-W53</f>
        <v>#REF!</v>
      </c>
      <c r="X56" s="381" t="e">
        <f>X41-X53</f>
        <v>#REF!</v>
      </c>
      <c r="Y56" s="381" t="e">
        <f>Y41-Y53</f>
        <v>#REF!</v>
      </c>
    </row>
    <row r="57" spans="1:25" s="346" customFormat="1">
      <c r="B57" s="347"/>
      <c r="D57" s="377"/>
      <c r="E57" s="377"/>
      <c r="F57" s="377"/>
      <c r="G57" s="377"/>
      <c r="H57" s="377"/>
      <c r="I57" s="377"/>
      <c r="J57" s="377"/>
      <c r="K57" s="377"/>
      <c r="L57" s="377"/>
      <c r="M57" s="377"/>
      <c r="N57" s="377"/>
      <c r="O57" s="377"/>
      <c r="P57" s="377"/>
      <c r="Q57" s="377"/>
      <c r="R57" s="377"/>
      <c r="S57" s="377"/>
      <c r="T57" s="377"/>
      <c r="U57" s="377"/>
      <c r="V57" s="377"/>
      <c r="W57" s="377"/>
      <c r="X57" s="377"/>
      <c r="Y57" s="377"/>
    </row>
    <row r="58" spans="1:25" s="346" customFormat="1">
      <c r="A58" s="347" t="s">
        <v>351</v>
      </c>
      <c r="B58" s="352"/>
      <c r="D58" s="352"/>
      <c r="E58" s="351"/>
      <c r="F58" s="382"/>
      <c r="G58" s="382"/>
      <c r="H58" s="382"/>
      <c r="I58" s="382"/>
      <c r="J58" s="382"/>
      <c r="K58" s="382"/>
      <c r="L58" s="382"/>
      <c r="M58" s="382"/>
      <c r="N58" s="382"/>
      <c r="O58" s="382"/>
      <c r="P58" s="382"/>
      <c r="Q58" s="382"/>
      <c r="R58" s="382"/>
      <c r="S58" s="382"/>
      <c r="T58" s="382"/>
      <c r="U58" s="382"/>
      <c r="V58" s="382"/>
      <c r="W58" s="382"/>
      <c r="X58" s="382"/>
      <c r="Y58" s="382"/>
    </row>
    <row r="59" spans="1:25" s="346" customFormat="1" hidden="1" outlineLevel="1">
      <c r="B59" s="557" t="s">
        <v>217</v>
      </c>
      <c r="C59" s="558">
        <v>0.05</v>
      </c>
      <c r="D59" s="557"/>
      <c r="E59" s="558"/>
      <c r="F59" s="404" t="e">
        <f t="shared" ref="F59:T59" si="26">F56/(1+$C$59)^F$40</f>
        <v>#REF!</v>
      </c>
      <c r="G59" s="404" t="e">
        <f t="shared" si="26"/>
        <v>#REF!</v>
      </c>
      <c r="H59" s="404" t="e">
        <f t="shared" si="26"/>
        <v>#REF!</v>
      </c>
      <c r="I59" s="404" t="e">
        <f t="shared" si="26"/>
        <v>#REF!</v>
      </c>
      <c r="J59" s="404" t="e">
        <f t="shared" si="26"/>
        <v>#REF!</v>
      </c>
      <c r="K59" s="404" t="e">
        <f t="shared" si="26"/>
        <v>#REF!</v>
      </c>
      <c r="L59" s="404" t="e">
        <f t="shared" si="26"/>
        <v>#REF!</v>
      </c>
      <c r="M59" s="404" t="e">
        <f t="shared" si="26"/>
        <v>#REF!</v>
      </c>
      <c r="N59" s="404" t="e">
        <f t="shared" si="26"/>
        <v>#REF!</v>
      </c>
      <c r="O59" s="404" t="e">
        <f t="shared" si="26"/>
        <v>#REF!</v>
      </c>
      <c r="P59" s="404" t="e">
        <f t="shared" si="26"/>
        <v>#REF!</v>
      </c>
      <c r="Q59" s="404" t="e">
        <f t="shared" si="26"/>
        <v>#REF!</v>
      </c>
      <c r="R59" s="404" t="e">
        <f t="shared" si="26"/>
        <v>#REF!</v>
      </c>
      <c r="S59" s="404" t="e">
        <f t="shared" si="26"/>
        <v>#REF!</v>
      </c>
      <c r="T59" s="404" t="e">
        <f t="shared" si="26"/>
        <v>#REF!</v>
      </c>
      <c r="U59" s="404"/>
      <c r="V59" s="404"/>
      <c r="W59" s="404"/>
      <c r="X59" s="404"/>
      <c r="Y59" s="404"/>
    </row>
    <row r="60" spans="1:25" s="346" customFormat="1" hidden="1" outlineLevel="1">
      <c r="A60" s="346" t="s">
        <v>90</v>
      </c>
      <c r="B60" s="397"/>
      <c r="C60" s="397"/>
      <c r="D60" s="351"/>
      <c r="E60" s="397" t="s">
        <v>216</v>
      </c>
      <c r="F60" s="416" t="e">
        <f>SUM($F$59:F59)</f>
        <v>#REF!</v>
      </c>
      <c r="G60" s="416" t="e">
        <f>SUM($F$59:G59)</f>
        <v>#REF!</v>
      </c>
      <c r="H60" s="416" t="e">
        <f>SUM($F$59:H59)</f>
        <v>#REF!</v>
      </c>
      <c r="I60" s="416" t="e">
        <f>SUM($F$59:I59)</f>
        <v>#REF!</v>
      </c>
      <c r="J60" s="416" t="e">
        <f>SUM($F$59:J59)</f>
        <v>#REF!</v>
      </c>
      <c r="K60" s="416" t="e">
        <f>SUM($F$59:K59)</f>
        <v>#REF!</v>
      </c>
      <c r="L60" s="416" t="e">
        <f>SUM($F$59:L59)</f>
        <v>#REF!</v>
      </c>
      <c r="M60" s="416" t="e">
        <f>SUM($F$59:M59)</f>
        <v>#REF!</v>
      </c>
      <c r="N60" s="416" t="e">
        <f>SUM($F$59:N59)</f>
        <v>#REF!</v>
      </c>
      <c r="O60" s="416" t="e">
        <f>SUM($F$59:O59)</f>
        <v>#REF!</v>
      </c>
      <c r="P60" s="416">
        <v>0</v>
      </c>
      <c r="Q60" s="416">
        <v>0</v>
      </c>
      <c r="R60" s="416">
        <v>0</v>
      </c>
      <c r="S60" s="416">
        <v>0</v>
      </c>
      <c r="T60" s="416">
        <v>0</v>
      </c>
      <c r="U60" s="416"/>
      <c r="V60" s="416"/>
      <c r="W60" s="416"/>
      <c r="X60" s="416"/>
      <c r="Y60" s="416"/>
    </row>
    <row r="61" spans="1:25" s="346" customFormat="1" ht="13" hidden="1" outlineLevel="1" thickBot="1">
      <c r="B61" s="398"/>
      <c r="C61" s="397"/>
      <c r="D61" s="351"/>
      <c r="E61" s="376"/>
      <c r="F61" s="376"/>
      <c r="G61" s="376"/>
      <c r="H61" s="376"/>
      <c r="I61" s="376"/>
      <c r="J61" s="376"/>
      <c r="K61" s="376"/>
      <c r="L61" s="376"/>
      <c r="M61" s="376"/>
      <c r="N61" s="376"/>
      <c r="O61" s="376"/>
      <c r="P61" s="376"/>
      <c r="Q61" s="376"/>
      <c r="R61" s="376"/>
      <c r="S61" s="376"/>
      <c r="T61" s="376"/>
      <c r="U61" s="376"/>
      <c r="V61" s="376"/>
      <c r="W61" s="376"/>
      <c r="X61" s="398"/>
      <c r="Y61" s="376"/>
    </row>
    <row r="62" spans="1:25" s="346" customFormat="1" ht="13" hidden="1" outlineLevel="1" thickBot="1">
      <c r="A62" s="346" t="s">
        <v>90</v>
      </c>
      <c r="B62" s="397"/>
      <c r="C62" s="397"/>
      <c r="D62" s="351"/>
      <c r="E62" s="376"/>
      <c r="F62" s="376"/>
      <c r="G62" s="376"/>
      <c r="H62" s="376"/>
      <c r="I62" s="376"/>
      <c r="J62" s="376"/>
      <c r="K62" s="376"/>
      <c r="L62" s="376"/>
      <c r="M62" s="376"/>
      <c r="N62" s="376"/>
      <c r="O62" s="376"/>
      <c r="P62" s="376"/>
      <c r="Q62" s="376"/>
      <c r="R62" s="376"/>
      <c r="S62" s="376"/>
      <c r="T62" s="376"/>
      <c r="U62" s="376"/>
      <c r="V62" s="376"/>
      <c r="W62" s="376"/>
      <c r="X62" s="397"/>
      <c r="Y62" s="576"/>
    </row>
    <row r="63" spans="1:25" s="346" customFormat="1" hidden="1" outlineLevel="1">
      <c r="B63" s="392"/>
      <c r="C63" s="392"/>
      <c r="D63" s="371"/>
      <c r="E63" s="395"/>
      <c r="F63" s="395"/>
      <c r="G63" s="395"/>
      <c r="H63" s="395"/>
      <c r="I63" s="395"/>
      <c r="J63" s="395"/>
      <c r="K63" s="395"/>
      <c r="L63" s="395"/>
      <c r="M63" s="395"/>
      <c r="N63" s="395"/>
      <c r="O63" s="395"/>
      <c r="P63" s="395"/>
      <c r="Q63" s="395"/>
      <c r="R63" s="395"/>
      <c r="S63" s="395"/>
      <c r="T63" s="395"/>
      <c r="U63" s="395"/>
      <c r="V63" s="395"/>
      <c r="W63" s="395"/>
      <c r="X63" s="392"/>
      <c r="Y63" s="395"/>
    </row>
    <row r="64" spans="1:25" s="346" customFormat="1" collapsed="1">
      <c r="A64" s="346" t="s">
        <v>90</v>
      </c>
      <c r="B64" s="557" t="s">
        <v>196</v>
      </c>
      <c r="C64" s="558">
        <v>0.1</v>
      </c>
      <c r="D64" s="402"/>
      <c r="E64" s="404"/>
      <c r="F64" s="404" t="e">
        <f t="shared" ref="F64:T64" si="27">F56/(1+$C$64)^F$40</f>
        <v>#REF!</v>
      </c>
      <c r="G64" s="404" t="e">
        <f t="shared" si="27"/>
        <v>#REF!</v>
      </c>
      <c r="H64" s="404" t="e">
        <f t="shared" si="27"/>
        <v>#REF!</v>
      </c>
      <c r="I64" s="404" t="e">
        <f t="shared" si="27"/>
        <v>#REF!</v>
      </c>
      <c r="J64" s="404" t="e">
        <f t="shared" si="27"/>
        <v>#REF!</v>
      </c>
      <c r="K64" s="404" t="e">
        <f t="shared" si="27"/>
        <v>#REF!</v>
      </c>
      <c r="L64" s="404" t="e">
        <f t="shared" si="27"/>
        <v>#REF!</v>
      </c>
      <c r="M64" s="404" t="e">
        <f t="shared" si="27"/>
        <v>#REF!</v>
      </c>
      <c r="N64" s="404" t="e">
        <f t="shared" si="27"/>
        <v>#REF!</v>
      </c>
      <c r="O64" s="404" t="e">
        <f t="shared" si="27"/>
        <v>#REF!</v>
      </c>
      <c r="P64" s="404" t="e">
        <f t="shared" si="27"/>
        <v>#REF!</v>
      </c>
      <c r="Q64" s="404" t="e">
        <f t="shared" si="27"/>
        <v>#REF!</v>
      </c>
      <c r="R64" s="404" t="e">
        <f t="shared" si="27"/>
        <v>#REF!</v>
      </c>
      <c r="S64" s="404" t="e">
        <f t="shared" si="27"/>
        <v>#REF!</v>
      </c>
      <c r="T64" s="404" t="e">
        <f t="shared" si="27"/>
        <v>#REF!</v>
      </c>
      <c r="U64" s="404" t="e">
        <f>U56/(1+$C$64)^U$40</f>
        <v>#REF!</v>
      </c>
      <c r="V64" s="404" t="e">
        <f>V56/(1+$C$64)^V$40</f>
        <v>#REF!</v>
      </c>
      <c r="W64" s="404" t="e">
        <f>W56/(1+$C$64)^W$40</f>
        <v>#REF!</v>
      </c>
      <c r="X64" s="404" t="e">
        <f>X56/(1+$C$64)^X$40</f>
        <v>#REF!</v>
      </c>
      <c r="Y64" s="404" t="e">
        <f>Y56/(1+$C$64)^Y$40</f>
        <v>#REF!</v>
      </c>
    </row>
    <row r="65" spans="1:25" s="346" customFormat="1">
      <c r="B65" s="347"/>
      <c r="C65" s="397"/>
      <c r="D65" s="351"/>
      <c r="E65" s="397" t="s">
        <v>205</v>
      </c>
      <c r="F65" s="416" t="e">
        <f>SUM($F$64:F64)</f>
        <v>#REF!</v>
      </c>
      <c r="G65" s="416" t="e">
        <f>SUM($F$64:G64)</f>
        <v>#REF!</v>
      </c>
      <c r="H65" s="416" t="e">
        <f>SUM($F$64:H64)</f>
        <v>#REF!</v>
      </c>
      <c r="I65" s="416" t="e">
        <f>SUM($F$64:I64)</f>
        <v>#REF!</v>
      </c>
      <c r="J65" s="416" t="e">
        <f>SUM($F$64:J64)</f>
        <v>#REF!</v>
      </c>
      <c r="K65" s="416" t="e">
        <f>SUM($F$64:K64)</f>
        <v>#REF!</v>
      </c>
      <c r="L65" s="416" t="e">
        <f>SUM($F$64:L64)</f>
        <v>#REF!</v>
      </c>
      <c r="M65" s="416" t="e">
        <f>SUM($F$64:M64)</f>
        <v>#REF!</v>
      </c>
      <c r="N65" s="416" t="e">
        <f>SUM($F$64:N64)</f>
        <v>#REF!</v>
      </c>
      <c r="O65" s="416" t="e">
        <f>SUM($F$64:O64)</f>
        <v>#REF!</v>
      </c>
      <c r="P65" s="416" t="e">
        <f>SUM($F$64:P64)</f>
        <v>#REF!</v>
      </c>
      <c r="Q65" s="416" t="e">
        <f>SUM($F$64:Q64)</f>
        <v>#REF!</v>
      </c>
      <c r="R65" s="416" t="e">
        <f>SUM($F$64:R64)</f>
        <v>#REF!</v>
      </c>
      <c r="S65" s="416" t="e">
        <f>SUM($F$64:S64)</f>
        <v>#REF!</v>
      </c>
      <c r="T65" s="416" t="e">
        <f>SUM($F$64:T64)</f>
        <v>#REF!</v>
      </c>
      <c r="U65" s="416" t="e">
        <f>SUM($F$64:U64)</f>
        <v>#REF!</v>
      </c>
      <c r="V65" s="416" t="e">
        <f>SUM($F$64:V64)</f>
        <v>#REF!</v>
      </c>
      <c r="W65" s="416" t="e">
        <f>SUM($F$64:W64)</f>
        <v>#REF!</v>
      </c>
      <c r="X65" s="416" t="e">
        <f>SUM($F$64:X64)</f>
        <v>#REF!</v>
      </c>
      <c r="Y65" s="416" t="e">
        <f>SUM($F$64:Y64)</f>
        <v>#REF!</v>
      </c>
    </row>
    <row r="66" spans="1:25" s="346" customFormat="1">
      <c r="B66" s="398"/>
      <c r="C66" s="397"/>
      <c r="D66" s="351"/>
      <c r="E66" s="376"/>
      <c r="F66" s="376"/>
      <c r="G66" s="376"/>
      <c r="H66" s="376"/>
      <c r="I66" s="376"/>
      <c r="J66" s="376"/>
      <c r="K66" s="376"/>
      <c r="L66" s="376"/>
      <c r="M66" s="376"/>
      <c r="N66" s="376"/>
      <c r="O66" s="376"/>
      <c r="P66" s="376"/>
      <c r="Q66" s="376"/>
      <c r="R66" s="376"/>
      <c r="S66" s="423"/>
      <c r="T66" s="424"/>
      <c r="U66" s="424"/>
      <c r="V66" s="424"/>
      <c r="W66" s="424"/>
      <c r="X66" s="423" t="s">
        <v>238</v>
      </c>
      <c r="Y66" s="424" t="e">
        <f>-SUM(#REF!)</f>
        <v>#REF!</v>
      </c>
    </row>
    <row r="67" spans="1:25" s="346" customFormat="1" ht="13">
      <c r="A67" s="346" t="s">
        <v>90</v>
      </c>
      <c r="B67" s="397"/>
      <c r="C67" s="397"/>
      <c r="D67" s="351"/>
      <c r="E67" s="376"/>
      <c r="F67" s="376"/>
      <c r="G67" s="376"/>
      <c r="H67" s="376"/>
      <c r="I67" s="376"/>
      <c r="J67" s="376"/>
      <c r="K67" s="376"/>
      <c r="L67" s="376"/>
      <c r="M67" s="376"/>
      <c r="N67" s="376"/>
      <c r="O67" s="376"/>
      <c r="P67" s="376"/>
      <c r="Q67" s="376"/>
      <c r="R67" s="376"/>
      <c r="S67" s="425"/>
      <c r="T67" s="628"/>
      <c r="U67" s="628"/>
      <c r="V67" s="628"/>
      <c r="W67" s="628"/>
      <c r="X67" s="425" t="s">
        <v>146</v>
      </c>
      <c r="Y67" s="627" t="e">
        <f>IF(Y65+Y66&gt;0,Y65+Y66,0)</f>
        <v>#REF!</v>
      </c>
    </row>
    <row r="68" spans="1:25" s="346" customFormat="1">
      <c r="B68" s="392"/>
      <c r="C68" s="392"/>
      <c r="D68" s="371"/>
      <c r="E68" s="395"/>
      <c r="F68" s="395"/>
      <c r="G68" s="395"/>
      <c r="H68" s="395"/>
      <c r="I68" s="395"/>
      <c r="J68" s="395"/>
      <c r="K68" s="395"/>
      <c r="L68" s="395"/>
      <c r="M68" s="395"/>
      <c r="N68" s="395"/>
      <c r="O68" s="395"/>
      <c r="P68" s="395"/>
      <c r="Q68" s="395"/>
      <c r="R68" s="395"/>
      <c r="S68" s="395"/>
      <c r="T68" s="395"/>
      <c r="U68" s="395"/>
      <c r="V68" s="395"/>
      <c r="W68" s="395"/>
      <c r="X68" s="392"/>
      <c r="Y68" s="395"/>
    </row>
    <row r="69" spans="1:25" s="346" customFormat="1" hidden="1" outlineLevel="1">
      <c r="B69" s="383" t="s">
        <v>196</v>
      </c>
      <c r="C69" s="387">
        <v>0.15</v>
      </c>
      <c r="D69" s="351"/>
      <c r="E69" s="376"/>
      <c r="F69" s="376" t="e">
        <f t="shared" ref="F69:Y69" si="28">F56/(1+$C$69)^F$40</f>
        <v>#REF!</v>
      </c>
      <c r="G69" s="376" t="e">
        <f t="shared" si="28"/>
        <v>#REF!</v>
      </c>
      <c r="H69" s="376" t="e">
        <f t="shared" si="28"/>
        <v>#REF!</v>
      </c>
      <c r="I69" s="376" t="e">
        <f t="shared" si="28"/>
        <v>#REF!</v>
      </c>
      <c r="J69" s="376" t="e">
        <f t="shared" si="28"/>
        <v>#REF!</v>
      </c>
      <c r="K69" s="376" t="e">
        <f t="shared" si="28"/>
        <v>#REF!</v>
      </c>
      <c r="L69" s="376" t="e">
        <f t="shared" si="28"/>
        <v>#REF!</v>
      </c>
      <c r="M69" s="376" t="e">
        <f t="shared" si="28"/>
        <v>#REF!</v>
      </c>
      <c r="N69" s="376" t="e">
        <f t="shared" si="28"/>
        <v>#REF!</v>
      </c>
      <c r="O69" s="376" t="e">
        <f t="shared" si="28"/>
        <v>#REF!</v>
      </c>
      <c r="P69" s="376" t="e">
        <f t="shared" si="28"/>
        <v>#REF!</v>
      </c>
      <c r="Q69" s="376" t="e">
        <f t="shared" si="28"/>
        <v>#REF!</v>
      </c>
      <c r="R69" s="376" t="e">
        <f t="shared" si="28"/>
        <v>#REF!</v>
      </c>
      <c r="S69" s="376" t="e">
        <f t="shared" si="28"/>
        <v>#REF!</v>
      </c>
      <c r="T69" s="376" t="e">
        <f t="shared" si="28"/>
        <v>#REF!</v>
      </c>
      <c r="U69" s="376" t="e">
        <f t="shared" si="28"/>
        <v>#REF!</v>
      </c>
      <c r="V69" s="376" t="e">
        <f t="shared" si="28"/>
        <v>#REF!</v>
      </c>
      <c r="W69" s="376" t="e">
        <f t="shared" si="28"/>
        <v>#REF!</v>
      </c>
      <c r="X69" s="376" t="e">
        <f t="shared" si="28"/>
        <v>#REF!</v>
      </c>
      <c r="Y69" s="376" t="e">
        <f t="shared" si="28"/>
        <v>#REF!</v>
      </c>
    </row>
    <row r="70" spans="1:25" s="346" customFormat="1" hidden="1" outlineLevel="1">
      <c r="B70" s="347"/>
      <c r="C70" s="397"/>
      <c r="D70" s="351"/>
      <c r="E70" s="397" t="s">
        <v>205</v>
      </c>
      <c r="F70" s="416" t="e">
        <f>SUM($F$69:F69)</f>
        <v>#REF!</v>
      </c>
      <c r="G70" s="416" t="e">
        <f>SUM($F$69:G69)</f>
        <v>#REF!</v>
      </c>
      <c r="H70" s="416" t="e">
        <f>SUM($F$69:H69)</f>
        <v>#REF!</v>
      </c>
      <c r="I70" s="416" t="e">
        <f>SUM($F$69:I69)</f>
        <v>#REF!</v>
      </c>
      <c r="J70" s="416" t="e">
        <f>SUM($F$69:J69)</f>
        <v>#REF!</v>
      </c>
      <c r="K70" s="416" t="e">
        <f>SUM($F$69:K69)</f>
        <v>#REF!</v>
      </c>
      <c r="L70" s="416" t="e">
        <f>SUM($F$69:L69)</f>
        <v>#REF!</v>
      </c>
      <c r="M70" s="416" t="e">
        <f>SUM($F$69:M69)</f>
        <v>#REF!</v>
      </c>
      <c r="N70" s="416" t="e">
        <f>SUM($F$69:N69)</f>
        <v>#REF!</v>
      </c>
      <c r="O70" s="416" t="e">
        <f>SUM($F$69:O69)</f>
        <v>#REF!</v>
      </c>
      <c r="P70" s="416">
        <v>0</v>
      </c>
      <c r="Q70" s="416">
        <v>0</v>
      </c>
      <c r="R70" s="416">
        <v>0</v>
      </c>
      <c r="S70" s="416">
        <v>0</v>
      </c>
      <c r="T70" s="416">
        <v>0</v>
      </c>
      <c r="U70" s="416">
        <v>0</v>
      </c>
      <c r="V70" s="416">
        <v>0</v>
      </c>
      <c r="W70" s="416">
        <v>0</v>
      </c>
      <c r="X70" s="416">
        <v>0</v>
      </c>
      <c r="Y70" s="416">
        <v>0</v>
      </c>
    </row>
    <row r="71" spans="1:25" s="346" customFormat="1" ht="13" hidden="1" outlineLevel="1" thickBot="1">
      <c r="B71" s="398"/>
      <c r="C71" s="397"/>
      <c r="D71" s="351"/>
      <c r="E71" s="376"/>
      <c r="F71" s="382"/>
      <c r="G71" s="382"/>
      <c r="H71" s="382"/>
      <c r="I71" s="382"/>
      <c r="J71" s="382"/>
      <c r="K71" s="382"/>
      <c r="L71" s="382"/>
      <c r="M71" s="382"/>
      <c r="N71" s="382"/>
      <c r="O71" s="382"/>
      <c r="P71" s="382"/>
      <c r="Q71" s="382"/>
      <c r="R71" s="382"/>
      <c r="S71" s="382"/>
      <c r="T71" s="382"/>
      <c r="U71" s="382"/>
      <c r="V71" s="382"/>
      <c r="W71" s="382"/>
      <c r="X71" s="398" t="s">
        <v>330</v>
      </c>
      <c r="Y71" s="376" t="e">
        <f>IF(O70&gt;0,(O70*(4%+1.3%)+(1500000*14)),1500000*14)</f>
        <v>#REF!</v>
      </c>
    </row>
    <row r="72" spans="1:25" s="346" customFormat="1" ht="13" hidden="1" outlineLevel="1" thickBot="1">
      <c r="A72" s="346" t="s">
        <v>90</v>
      </c>
      <c r="B72" s="397"/>
      <c r="C72" s="397"/>
      <c r="D72" s="351"/>
      <c r="E72" s="376"/>
      <c r="F72" s="382"/>
      <c r="G72" s="382"/>
      <c r="H72" s="382"/>
      <c r="I72" s="382"/>
      <c r="J72" s="382"/>
      <c r="K72" s="382"/>
      <c r="L72" s="382"/>
      <c r="M72" s="382"/>
      <c r="N72" s="382"/>
      <c r="O72" s="382"/>
      <c r="P72" s="382"/>
      <c r="Q72" s="382"/>
      <c r="R72" s="382"/>
      <c r="S72" s="382"/>
      <c r="T72" s="382"/>
      <c r="U72" s="382"/>
      <c r="V72" s="382"/>
      <c r="W72" s="382"/>
      <c r="X72" s="397" t="s">
        <v>331</v>
      </c>
      <c r="Y72" s="576" t="e">
        <f>O70-Y71</f>
        <v>#REF!</v>
      </c>
    </row>
    <row r="73" spans="1:25" s="346" customFormat="1" hidden="1" outlineLevel="1">
      <c r="B73" s="392"/>
      <c r="C73" s="392"/>
      <c r="D73" s="371"/>
      <c r="E73" s="395"/>
      <c r="F73" s="577"/>
      <c r="G73" s="577"/>
      <c r="H73" s="577"/>
      <c r="I73" s="577"/>
      <c r="J73" s="577"/>
      <c r="K73" s="577"/>
      <c r="L73" s="577"/>
      <c r="M73" s="577"/>
      <c r="N73" s="577"/>
      <c r="O73" s="577"/>
      <c r="P73" s="577"/>
      <c r="Q73" s="577"/>
      <c r="R73" s="577"/>
      <c r="S73" s="577"/>
      <c r="T73" s="577"/>
      <c r="U73" s="577"/>
      <c r="V73" s="577"/>
      <c r="W73" s="577"/>
      <c r="X73" s="392"/>
      <c r="Y73" s="577"/>
    </row>
    <row r="74" spans="1:25" s="406" customFormat="1" collapsed="1"/>
    <row r="75" spans="1:25" s="406" customFormat="1"/>
    <row r="76" spans="1:25" s="406" customFormat="1"/>
    <row r="77" spans="1:25" s="406" customFormat="1"/>
  </sheetData>
  <phoneticPr fontId="9"/>
  <pageMargins left="0.98425196850393704" right="0.39370078740157483" top="0.59055118110236227" bottom="0.39370078740157483" header="0.31496062992125984" footer="0.31496062992125984"/>
  <pageSetup paperSize="8" scale="56" orientation="landscape" cellComments="asDisplayed" horizontalDpi="300" verticalDpi="300" r:id="rId1"/>
  <headerFooter alignWithMargins="0">
    <oddHeader>&amp;R&amp;"ＭＳ Ｐゴシック,標準"&amp;14案３d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7"/>
  <sheetViews>
    <sheetView showGridLines="0" view="pageBreakPreview" zoomScale="70" zoomScaleNormal="100" workbookViewId="0">
      <selection activeCell="D47" sqref="D47"/>
    </sheetView>
  </sheetViews>
  <sheetFormatPr defaultRowHeight="12.5" outlineLevelRow="1"/>
  <cols>
    <col min="1" max="1" width="2.1796875" customWidth="1"/>
    <col min="2" max="2" width="14" customWidth="1"/>
    <col min="3" max="3" width="20.81640625" bestFit="1" customWidth="1"/>
    <col min="4" max="4" width="14.81640625" customWidth="1"/>
    <col min="5" max="5" width="7.81640625" customWidth="1"/>
    <col min="6" max="25" width="14.81640625" customWidth="1"/>
  </cols>
  <sheetData>
    <row r="1" spans="1:25" ht="19">
      <c r="A1" s="578" t="s">
        <v>364</v>
      </c>
    </row>
    <row r="3" spans="1:25" s="346" customFormat="1">
      <c r="A3" s="347" t="s">
        <v>164</v>
      </c>
      <c r="T3" s="383"/>
      <c r="Y3" s="383" t="s">
        <v>377</v>
      </c>
    </row>
    <row r="4" spans="1:25" s="316" customFormat="1" ht="13">
      <c r="A4" s="353"/>
      <c r="B4" s="547" t="s">
        <v>204</v>
      </c>
      <c r="C4" s="317"/>
      <c r="D4" s="318" t="s">
        <v>33</v>
      </c>
      <c r="E4" s="318"/>
      <c r="F4" s="319" t="s">
        <v>352</v>
      </c>
      <c r="G4" s="319" t="s">
        <v>353</v>
      </c>
      <c r="H4" s="319" t="s">
        <v>167</v>
      </c>
      <c r="I4" s="319" t="s">
        <v>168</v>
      </c>
      <c r="J4" s="319" t="s">
        <v>169</v>
      </c>
      <c r="K4" s="319" t="s">
        <v>170</v>
      </c>
      <c r="L4" s="319" t="s">
        <v>171</v>
      </c>
      <c r="M4" s="319" t="s">
        <v>172</v>
      </c>
      <c r="N4" s="319" t="s">
        <v>173</v>
      </c>
      <c r="O4" s="319" t="s">
        <v>236</v>
      </c>
      <c r="P4" s="319" t="s">
        <v>334</v>
      </c>
      <c r="Q4" s="319" t="s">
        <v>335</v>
      </c>
      <c r="R4" s="319" t="s">
        <v>336</v>
      </c>
      <c r="S4" s="319" t="s">
        <v>337</v>
      </c>
      <c r="T4" s="319" t="s">
        <v>338</v>
      </c>
      <c r="U4" s="319" t="s">
        <v>339</v>
      </c>
      <c r="V4" s="319" t="s">
        <v>340</v>
      </c>
      <c r="W4" s="319" t="s">
        <v>341</v>
      </c>
      <c r="X4" s="319" t="s">
        <v>342</v>
      </c>
      <c r="Y4" s="319" t="s">
        <v>235</v>
      </c>
    </row>
    <row r="5" spans="1:25" s="320" customFormat="1" ht="10">
      <c r="A5" s="362"/>
      <c r="B5" s="551" t="s">
        <v>195</v>
      </c>
      <c r="C5" s="321"/>
      <c r="D5" s="322"/>
      <c r="E5" s="559"/>
      <c r="F5" s="323">
        <v>1</v>
      </c>
      <c r="G5" s="323">
        <f t="shared" ref="G5:Y5" si="0">F5+1</f>
        <v>2</v>
      </c>
      <c r="H5" s="323">
        <f t="shared" si="0"/>
        <v>3</v>
      </c>
      <c r="I5" s="323">
        <f t="shared" si="0"/>
        <v>4</v>
      </c>
      <c r="J5" s="323">
        <f t="shared" si="0"/>
        <v>5</v>
      </c>
      <c r="K5" s="323">
        <f t="shared" si="0"/>
        <v>6</v>
      </c>
      <c r="L5" s="323">
        <f t="shared" si="0"/>
        <v>7</v>
      </c>
      <c r="M5" s="323">
        <f t="shared" si="0"/>
        <v>8</v>
      </c>
      <c r="N5" s="323">
        <f t="shared" si="0"/>
        <v>9</v>
      </c>
      <c r="O5" s="323">
        <f t="shared" si="0"/>
        <v>10</v>
      </c>
      <c r="P5" s="323">
        <f t="shared" si="0"/>
        <v>11</v>
      </c>
      <c r="Q5" s="323">
        <f t="shared" si="0"/>
        <v>12</v>
      </c>
      <c r="R5" s="323">
        <f t="shared" si="0"/>
        <v>13</v>
      </c>
      <c r="S5" s="323">
        <f t="shared" si="0"/>
        <v>14</v>
      </c>
      <c r="T5" s="323">
        <f t="shared" si="0"/>
        <v>15</v>
      </c>
      <c r="U5" s="323">
        <f t="shared" si="0"/>
        <v>16</v>
      </c>
      <c r="V5" s="323">
        <f t="shared" si="0"/>
        <v>17</v>
      </c>
      <c r="W5" s="323">
        <f t="shared" si="0"/>
        <v>18</v>
      </c>
      <c r="X5" s="323">
        <f t="shared" si="0"/>
        <v>19</v>
      </c>
      <c r="Y5" s="323">
        <f t="shared" si="0"/>
        <v>20</v>
      </c>
    </row>
    <row r="6" spans="1:25" s="353" customFormat="1" ht="14.25" customHeight="1">
      <c r="B6" s="552" t="s">
        <v>19</v>
      </c>
      <c r="C6" s="354"/>
      <c r="D6" s="560" t="e">
        <f>SUM(F6:Y6)</f>
        <v>#REF!</v>
      </c>
      <c r="E6" s="561"/>
      <c r="F6" s="372" t="e">
        <f t="shared" ref="F6:T6" si="1">SUM(F7:F9)</f>
        <v>#REF!</v>
      </c>
      <c r="G6" s="372" t="e">
        <f t="shared" si="1"/>
        <v>#REF!</v>
      </c>
      <c r="H6" s="372" t="e">
        <f t="shared" si="1"/>
        <v>#REF!</v>
      </c>
      <c r="I6" s="372" t="e">
        <f t="shared" si="1"/>
        <v>#REF!</v>
      </c>
      <c r="J6" s="372" t="e">
        <f t="shared" si="1"/>
        <v>#REF!</v>
      </c>
      <c r="K6" s="372" t="e">
        <f t="shared" si="1"/>
        <v>#REF!</v>
      </c>
      <c r="L6" s="372" t="e">
        <f t="shared" si="1"/>
        <v>#REF!</v>
      </c>
      <c r="M6" s="372" t="e">
        <f t="shared" si="1"/>
        <v>#REF!</v>
      </c>
      <c r="N6" s="372" t="e">
        <f t="shared" si="1"/>
        <v>#REF!</v>
      </c>
      <c r="O6" s="372" t="e">
        <f t="shared" si="1"/>
        <v>#REF!</v>
      </c>
      <c r="P6" s="372" t="e">
        <f t="shared" si="1"/>
        <v>#REF!</v>
      </c>
      <c r="Q6" s="372" t="e">
        <f t="shared" si="1"/>
        <v>#REF!</v>
      </c>
      <c r="R6" s="372" t="e">
        <f t="shared" si="1"/>
        <v>#REF!</v>
      </c>
      <c r="S6" s="372" t="e">
        <f t="shared" si="1"/>
        <v>#REF!</v>
      </c>
      <c r="T6" s="372" t="e">
        <f t="shared" si="1"/>
        <v>#REF!</v>
      </c>
      <c r="U6" s="372" t="e">
        <f>SUM(U7:U9)</f>
        <v>#REF!</v>
      </c>
      <c r="V6" s="372" t="e">
        <f>SUM(V7:V9)</f>
        <v>#REF!</v>
      </c>
      <c r="W6" s="372" t="e">
        <f>SUM(W7:W9)</f>
        <v>#REF!</v>
      </c>
      <c r="X6" s="372" t="e">
        <f>SUM(X7:X9)</f>
        <v>#REF!</v>
      </c>
      <c r="Y6" s="372" t="e">
        <f>SUM(Y7:Y9)</f>
        <v>#REF!</v>
      </c>
    </row>
    <row r="7" spans="1:25" s="353" customFormat="1" ht="14.25" customHeight="1" outlineLevel="1">
      <c r="B7" s="549"/>
      <c r="C7" s="562" t="s">
        <v>381</v>
      </c>
      <c r="D7" s="563" t="e">
        <f>SUM(F7:Y7)</f>
        <v>#REF!</v>
      </c>
      <c r="E7" s="563"/>
      <c r="F7" s="373" t="e">
        <f>#REF!</f>
        <v>#REF!</v>
      </c>
      <c r="G7" s="373" t="e">
        <f>#REF!</f>
        <v>#REF!</v>
      </c>
      <c r="H7" s="373" t="e">
        <f>#REF!</f>
        <v>#REF!</v>
      </c>
      <c r="I7" s="373" t="e">
        <f>#REF!</f>
        <v>#REF!</v>
      </c>
      <c r="J7" s="373" t="e">
        <f>#REF!</f>
        <v>#REF!</v>
      </c>
      <c r="K7" s="373" t="e">
        <f>#REF!</f>
        <v>#REF!</v>
      </c>
      <c r="L7" s="373" t="e">
        <f>#REF!</f>
        <v>#REF!</v>
      </c>
      <c r="M7" s="373" t="e">
        <f>#REF!</f>
        <v>#REF!</v>
      </c>
      <c r="N7" s="373" t="e">
        <f>#REF!</f>
        <v>#REF!</v>
      </c>
      <c r="O7" s="373" t="e">
        <f>#REF!</f>
        <v>#REF!</v>
      </c>
      <c r="P7" s="373" t="e">
        <f>#REF!</f>
        <v>#REF!</v>
      </c>
      <c r="Q7" s="373" t="e">
        <f>#REF!</f>
        <v>#REF!</v>
      </c>
      <c r="R7" s="373" t="e">
        <f>#REF!</f>
        <v>#REF!</v>
      </c>
      <c r="S7" s="373" t="e">
        <f>#REF!</f>
        <v>#REF!</v>
      </c>
      <c r="T7" s="373" t="e">
        <f>#REF!</f>
        <v>#REF!</v>
      </c>
      <c r="U7" s="373" t="e">
        <f>#REF!</f>
        <v>#REF!</v>
      </c>
      <c r="V7" s="373" t="e">
        <f>#REF!</f>
        <v>#REF!</v>
      </c>
      <c r="W7" s="373" t="e">
        <f>#REF!</f>
        <v>#REF!</v>
      </c>
      <c r="X7" s="373" t="e">
        <f>#REF!</f>
        <v>#REF!</v>
      </c>
      <c r="Y7" s="373" t="e">
        <f>#REF!</f>
        <v>#REF!</v>
      </c>
    </row>
    <row r="8" spans="1:25" s="346" customFormat="1" ht="14.25" customHeight="1" outlineLevel="1">
      <c r="B8" s="553"/>
      <c r="C8" s="562" t="s">
        <v>382</v>
      </c>
      <c r="D8" s="563" t="e">
        <f>SUM(F8:Y8)</f>
        <v>#REF!</v>
      </c>
      <c r="E8" s="563"/>
      <c r="F8" s="373" t="e">
        <f>#REF!</f>
        <v>#REF!</v>
      </c>
      <c r="G8" s="373" t="e">
        <f>#REF!</f>
        <v>#REF!</v>
      </c>
      <c r="H8" s="373" t="e">
        <f>#REF!</f>
        <v>#REF!</v>
      </c>
      <c r="I8" s="373" t="e">
        <f>#REF!</f>
        <v>#REF!</v>
      </c>
      <c r="J8" s="373" t="e">
        <f>#REF!</f>
        <v>#REF!</v>
      </c>
      <c r="K8" s="373" t="e">
        <f>#REF!</f>
        <v>#REF!</v>
      </c>
      <c r="L8" s="373" t="e">
        <f>#REF!</f>
        <v>#REF!</v>
      </c>
      <c r="M8" s="373" t="e">
        <f>#REF!</f>
        <v>#REF!</v>
      </c>
      <c r="N8" s="373" t="e">
        <f>#REF!</f>
        <v>#REF!</v>
      </c>
      <c r="O8" s="373" t="e">
        <f>#REF!</f>
        <v>#REF!</v>
      </c>
      <c r="P8" s="373" t="e">
        <f>#REF!</f>
        <v>#REF!</v>
      </c>
      <c r="Q8" s="373" t="e">
        <f>#REF!</f>
        <v>#REF!</v>
      </c>
      <c r="R8" s="373" t="e">
        <f>#REF!</f>
        <v>#REF!</v>
      </c>
      <c r="S8" s="373" t="e">
        <f>#REF!</f>
        <v>#REF!</v>
      </c>
      <c r="T8" s="373" t="e">
        <f>#REF!</f>
        <v>#REF!</v>
      </c>
      <c r="U8" s="373" t="e">
        <f>#REF!</f>
        <v>#REF!</v>
      </c>
      <c r="V8" s="373" t="e">
        <f>#REF!</f>
        <v>#REF!</v>
      </c>
      <c r="W8" s="373" t="e">
        <f>#REF!</f>
        <v>#REF!</v>
      </c>
      <c r="X8" s="373" t="e">
        <f>#REF!</f>
        <v>#REF!</v>
      </c>
      <c r="Y8" s="373" t="e">
        <f>#REF!</f>
        <v>#REF!</v>
      </c>
    </row>
    <row r="9" spans="1:25" s="346" customFormat="1" ht="14.25" customHeight="1" outlineLevel="1">
      <c r="A9" s="346" t="s">
        <v>90</v>
      </c>
      <c r="B9" s="553"/>
      <c r="C9" s="562" t="s">
        <v>378</v>
      </c>
      <c r="D9" s="563" t="e">
        <f>SUM(F9:Y9)</f>
        <v>#REF!</v>
      </c>
      <c r="E9" s="563"/>
      <c r="F9" s="373" t="e">
        <f>#REF!</f>
        <v>#REF!</v>
      </c>
      <c r="G9" s="373" t="e">
        <f>#REF!</f>
        <v>#REF!</v>
      </c>
      <c r="H9" s="373" t="e">
        <f>#REF!</f>
        <v>#REF!</v>
      </c>
      <c r="I9" s="373" t="e">
        <f>#REF!</f>
        <v>#REF!</v>
      </c>
      <c r="J9" s="373" t="e">
        <f>#REF!</f>
        <v>#REF!</v>
      </c>
      <c r="K9" s="373" t="e">
        <f>#REF!</f>
        <v>#REF!</v>
      </c>
      <c r="L9" s="373" t="e">
        <f>#REF!</f>
        <v>#REF!</v>
      </c>
      <c r="M9" s="373" t="e">
        <f>#REF!</f>
        <v>#REF!</v>
      </c>
      <c r="N9" s="373" t="e">
        <f>#REF!</f>
        <v>#REF!</v>
      </c>
      <c r="O9" s="373" t="e">
        <f>#REF!</f>
        <v>#REF!</v>
      </c>
      <c r="P9" s="373" t="e">
        <f>#REF!</f>
        <v>#REF!</v>
      </c>
      <c r="Q9" s="373" t="e">
        <f>#REF!</f>
        <v>#REF!</v>
      </c>
      <c r="R9" s="373" t="e">
        <f>#REF!</f>
        <v>#REF!</v>
      </c>
      <c r="S9" s="373" t="e">
        <f>#REF!</f>
        <v>#REF!</v>
      </c>
      <c r="T9" s="373" t="e">
        <f>#REF!</f>
        <v>#REF!</v>
      </c>
      <c r="U9" s="373" t="e">
        <f>#REF!</f>
        <v>#REF!</v>
      </c>
      <c r="V9" s="373" t="e">
        <f>#REF!</f>
        <v>#REF!</v>
      </c>
      <c r="W9" s="373" t="e">
        <f>#REF!</f>
        <v>#REF!</v>
      </c>
      <c r="X9" s="373" t="e">
        <f>#REF!</f>
        <v>#REF!</v>
      </c>
      <c r="Y9" s="373" t="e">
        <f>#REF!</f>
        <v>#REF!</v>
      </c>
    </row>
    <row r="10" spans="1:25" s="346" customFormat="1" ht="14.25" customHeight="1">
      <c r="B10" s="553"/>
      <c r="C10" s="562"/>
      <c r="D10" s="563"/>
      <c r="E10" s="563"/>
      <c r="F10" s="373"/>
      <c r="G10" s="373"/>
      <c r="H10" s="373"/>
      <c r="I10" s="373"/>
      <c r="J10" s="373"/>
      <c r="K10" s="373"/>
      <c r="L10" s="373"/>
      <c r="M10" s="373"/>
      <c r="N10" s="373"/>
      <c r="O10" s="373"/>
      <c r="P10" s="373"/>
      <c r="Q10" s="373"/>
      <c r="R10" s="373"/>
      <c r="S10" s="373"/>
      <c r="T10" s="373"/>
      <c r="U10" s="373"/>
      <c r="V10" s="373"/>
      <c r="W10" s="373"/>
      <c r="X10" s="373"/>
      <c r="Y10" s="373"/>
    </row>
    <row r="11" spans="1:25" s="353" customFormat="1" ht="13" outlineLevel="1">
      <c r="A11" s="353" t="s">
        <v>90</v>
      </c>
      <c r="B11" s="552" t="s">
        <v>197</v>
      </c>
      <c r="C11" s="354"/>
      <c r="D11" s="563">
        <f t="shared" ref="D11:D16" si="2">SUM(F11:Y11)</f>
        <v>0</v>
      </c>
      <c r="E11" s="561"/>
      <c r="F11" s="372">
        <v>0</v>
      </c>
      <c r="G11" s="372">
        <v>0</v>
      </c>
      <c r="H11" s="372">
        <v>0</v>
      </c>
      <c r="I11" s="372">
        <v>0</v>
      </c>
      <c r="J11" s="372">
        <v>0</v>
      </c>
      <c r="K11" s="372">
        <v>0</v>
      </c>
      <c r="L11" s="372">
        <v>0</v>
      </c>
      <c r="M11" s="372">
        <v>0</v>
      </c>
      <c r="N11" s="372">
        <v>0</v>
      </c>
      <c r="O11" s="372">
        <v>0</v>
      </c>
      <c r="P11" s="372">
        <v>0</v>
      </c>
      <c r="Q11" s="372">
        <v>0</v>
      </c>
      <c r="R11" s="372">
        <v>0</v>
      </c>
      <c r="S11" s="372">
        <v>0</v>
      </c>
      <c r="T11" s="372">
        <v>0</v>
      </c>
      <c r="U11" s="372">
        <v>0</v>
      </c>
      <c r="V11" s="372">
        <v>0</v>
      </c>
      <c r="W11" s="372">
        <v>0</v>
      </c>
      <c r="X11" s="372">
        <v>0</v>
      </c>
      <c r="Y11" s="372">
        <v>0</v>
      </c>
    </row>
    <row r="12" spans="1:25" s="353" customFormat="1" ht="13" outlineLevel="1">
      <c r="B12" s="549" t="s">
        <v>198</v>
      </c>
      <c r="C12" s="352"/>
      <c r="D12" s="563">
        <f t="shared" si="2"/>
        <v>0</v>
      </c>
      <c r="E12" s="560"/>
      <c r="F12" s="377">
        <v>0</v>
      </c>
      <c r="G12" s="377">
        <v>0</v>
      </c>
      <c r="H12" s="377">
        <v>0</v>
      </c>
      <c r="I12" s="377">
        <v>0</v>
      </c>
      <c r="J12" s="377">
        <v>0</v>
      </c>
      <c r="K12" s="377">
        <v>0</v>
      </c>
      <c r="L12" s="377">
        <v>0</v>
      </c>
      <c r="M12" s="377">
        <v>0</v>
      </c>
      <c r="N12" s="377">
        <v>0</v>
      </c>
      <c r="O12" s="377">
        <v>0</v>
      </c>
      <c r="P12" s="377">
        <v>0</v>
      </c>
      <c r="Q12" s="377">
        <v>0</v>
      </c>
      <c r="R12" s="377">
        <v>0</v>
      </c>
      <c r="S12" s="377">
        <v>0</v>
      </c>
      <c r="T12" s="377">
        <v>0</v>
      </c>
      <c r="U12" s="377">
        <v>0</v>
      </c>
      <c r="V12" s="377">
        <v>0</v>
      </c>
      <c r="W12" s="377">
        <v>0</v>
      </c>
      <c r="X12" s="377">
        <v>0</v>
      </c>
      <c r="Y12" s="377">
        <v>0</v>
      </c>
    </row>
    <row r="13" spans="1:25" s="353" customFormat="1" ht="13">
      <c r="B13" s="554" t="s">
        <v>178</v>
      </c>
      <c r="C13" s="355"/>
      <c r="D13" s="563">
        <f t="shared" si="2"/>
        <v>0</v>
      </c>
      <c r="E13" s="564"/>
      <c r="F13" s="378">
        <f t="shared" ref="F13:T13" si="3">F11-F12</f>
        <v>0</v>
      </c>
      <c r="G13" s="378">
        <f t="shared" si="3"/>
        <v>0</v>
      </c>
      <c r="H13" s="378">
        <f t="shared" si="3"/>
        <v>0</v>
      </c>
      <c r="I13" s="378">
        <f t="shared" si="3"/>
        <v>0</v>
      </c>
      <c r="J13" s="378">
        <f t="shared" si="3"/>
        <v>0</v>
      </c>
      <c r="K13" s="378">
        <f t="shared" si="3"/>
        <v>0</v>
      </c>
      <c r="L13" s="378">
        <f t="shared" si="3"/>
        <v>0</v>
      </c>
      <c r="M13" s="378">
        <f t="shared" si="3"/>
        <v>0</v>
      </c>
      <c r="N13" s="378">
        <f t="shared" si="3"/>
        <v>0</v>
      </c>
      <c r="O13" s="378">
        <f t="shared" si="3"/>
        <v>0</v>
      </c>
      <c r="P13" s="378">
        <f t="shared" si="3"/>
        <v>0</v>
      </c>
      <c r="Q13" s="378">
        <f t="shared" si="3"/>
        <v>0</v>
      </c>
      <c r="R13" s="378">
        <f t="shared" si="3"/>
        <v>0</v>
      </c>
      <c r="S13" s="378">
        <f t="shared" si="3"/>
        <v>0</v>
      </c>
      <c r="T13" s="378">
        <f t="shared" si="3"/>
        <v>0</v>
      </c>
      <c r="U13" s="378">
        <f>U11-U12</f>
        <v>0</v>
      </c>
      <c r="V13" s="378">
        <f>V11-V12</f>
        <v>0</v>
      </c>
      <c r="W13" s="378">
        <f>W11-W12</f>
        <v>0</v>
      </c>
      <c r="X13" s="378">
        <f>X11-X12</f>
        <v>0</v>
      </c>
      <c r="Y13" s="378">
        <f>Y11-Y12</f>
        <v>0</v>
      </c>
    </row>
    <row r="14" spans="1:25" s="353" customFormat="1" ht="14.25" customHeight="1">
      <c r="B14" s="555" t="s">
        <v>179</v>
      </c>
      <c r="D14" s="565" t="e">
        <f t="shared" si="2"/>
        <v>#REF!</v>
      </c>
      <c r="E14" s="560"/>
      <c r="F14" s="379" t="e">
        <f t="shared" ref="F14:T14" si="4">F6+F13</f>
        <v>#REF!</v>
      </c>
      <c r="G14" s="379" t="e">
        <f t="shared" si="4"/>
        <v>#REF!</v>
      </c>
      <c r="H14" s="379" t="e">
        <f t="shared" si="4"/>
        <v>#REF!</v>
      </c>
      <c r="I14" s="379" t="e">
        <f t="shared" si="4"/>
        <v>#REF!</v>
      </c>
      <c r="J14" s="379" t="e">
        <f t="shared" si="4"/>
        <v>#REF!</v>
      </c>
      <c r="K14" s="379" t="e">
        <f t="shared" si="4"/>
        <v>#REF!</v>
      </c>
      <c r="L14" s="379" t="e">
        <f t="shared" si="4"/>
        <v>#REF!</v>
      </c>
      <c r="M14" s="379" t="e">
        <f t="shared" si="4"/>
        <v>#REF!</v>
      </c>
      <c r="N14" s="379" t="e">
        <f t="shared" si="4"/>
        <v>#REF!</v>
      </c>
      <c r="O14" s="379" t="e">
        <f t="shared" si="4"/>
        <v>#REF!</v>
      </c>
      <c r="P14" s="379" t="e">
        <f t="shared" si="4"/>
        <v>#REF!</v>
      </c>
      <c r="Q14" s="379" t="e">
        <f t="shared" si="4"/>
        <v>#REF!</v>
      </c>
      <c r="R14" s="379" t="e">
        <f t="shared" si="4"/>
        <v>#REF!</v>
      </c>
      <c r="S14" s="379" t="e">
        <f t="shared" si="4"/>
        <v>#REF!</v>
      </c>
      <c r="T14" s="379" t="e">
        <f t="shared" si="4"/>
        <v>#REF!</v>
      </c>
      <c r="U14" s="379" t="e">
        <f>U6+U13</f>
        <v>#REF!</v>
      </c>
      <c r="V14" s="379" t="e">
        <f>V6+V13</f>
        <v>#REF!</v>
      </c>
      <c r="W14" s="379" t="e">
        <f>W6+W13</f>
        <v>#REF!</v>
      </c>
      <c r="X14" s="379" t="e">
        <f>X6+X13</f>
        <v>#REF!</v>
      </c>
      <c r="Y14" s="379" t="e">
        <f>Y6+Y13</f>
        <v>#REF!</v>
      </c>
    </row>
    <row r="15" spans="1:25" s="346" customFormat="1" ht="14.25" customHeight="1">
      <c r="B15" s="417" t="s">
        <v>199</v>
      </c>
      <c r="C15" s="356">
        <v>0.4</v>
      </c>
      <c r="D15" s="565" t="e">
        <f t="shared" si="2"/>
        <v>#REF!</v>
      </c>
      <c r="E15" s="565"/>
      <c r="F15" s="380" t="e">
        <f t="shared" ref="F15:T15" si="5">F30</f>
        <v>#REF!</v>
      </c>
      <c r="G15" s="380" t="e">
        <f t="shared" si="5"/>
        <v>#REF!</v>
      </c>
      <c r="H15" s="380" t="e">
        <f t="shared" si="5"/>
        <v>#REF!</v>
      </c>
      <c r="I15" s="380" t="e">
        <f t="shared" si="5"/>
        <v>#REF!</v>
      </c>
      <c r="J15" s="380" t="e">
        <f t="shared" si="5"/>
        <v>#REF!</v>
      </c>
      <c r="K15" s="380" t="e">
        <f t="shared" si="5"/>
        <v>#REF!</v>
      </c>
      <c r="L15" s="380" t="e">
        <f t="shared" si="5"/>
        <v>#REF!</v>
      </c>
      <c r="M15" s="380" t="e">
        <f t="shared" si="5"/>
        <v>#REF!</v>
      </c>
      <c r="N15" s="380" t="e">
        <f t="shared" si="5"/>
        <v>#REF!</v>
      </c>
      <c r="O15" s="380" t="e">
        <f t="shared" si="5"/>
        <v>#REF!</v>
      </c>
      <c r="P15" s="380" t="e">
        <f t="shared" si="5"/>
        <v>#REF!</v>
      </c>
      <c r="Q15" s="380" t="e">
        <f t="shared" si="5"/>
        <v>#REF!</v>
      </c>
      <c r="R15" s="380" t="e">
        <f t="shared" si="5"/>
        <v>#REF!</v>
      </c>
      <c r="S15" s="380" t="e">
        <f t="shared" si="5"/>
        <v>#REF!</v>
      </c>
      <c r="T15" s="380" t="e">
        <f t="shared" si="5"/>
        <v>#REF!</v>
      </c>
      <c r="U15" s="380" t="e">
        <f>U30</f>
        <v>#REF!</v>
      </c>
      <c r="V15" s="380" t="e">
        <f>V30</f>
        <v>#REF!</v>
      </c>
      <c r="W15" s="380" t="e">
        <f>W30</f>
        <v>#REF!</v>
      </c>
      <c r="X15" s="380" t="e">
        <f>X30</f>
        <v>#REF!</v>
      </c>
      <c r="Y15" s="380" t="e">
        <f>Y30</f>
        <v>#REF!</v>
      </c>
    </row>
    <row r="16" spans="1:25" s="353" customFormat="1" ht="14.25" customHeight="1">
      <c r="B16" s="556" t="s">
        <v>180</v>
      </c>
      <c r="C16" s="357"/>
      <c r="D16" s="565" t="e">
        <f t="shared" si="2"/>
        <v>#REF!</v>
      </c>
      <c r="E16" s="566"/>
      <c r="F16" s="381" t="e">
        <f t="shared" ref="F16:T16" si="6">F14-F15</f>
        <v>#REF!</v>
      </c>
      <c r="G16" s="381" t="e">
        <f t="shared" si="6"/>
        <v>#REF!</v>
      </c>
      <c r="H16" s="381" t="e">
        <f t="shared" si="6"/>
        <v>#REF!</v>
      </c>
      <c r="I16" s="381" t="e">
        <f t="shared" si="6"/>
        <v>#REF!</v>
      </c>
      <c r="J16" s="381" t="e">
        <f t="shared" si="6"/>
        <v>#REF!</v>
      </c>
      <c r="K16" s="381" t="e">
        <f t="shared" si="6"/>
        <v>#REF!</v>
      </c>
      <c r="L16" s="381" t="e">
        <f t="shared" si="6"/>
        <v>#REF!</v>
      </c>
      <c r="M16" s="381" t="e">
        <f t="shared" si="6"/>
        <v>#REF!</v>
      </c>
      <c r="N16" s="381" t="e">
        <f t="shared" si="6"/>
        <v>#REF!</v>
      </c>
      <c r="O16" s="381" t="e">
        <f t="shared" si="6"/>
        <v>#REF!</v>
      </c>
      <c r="P16" s="381" t="e">
        <f t="shared" si="6"/>
        <v>#REF!</v>
      </c>
      <c r="Q16" s="381" t="e">
        <f t="shared" si="6"/>
        <v>#REF!</v>
      </c>
      <c r="R16" s="381" t="e">
        <f t="shared" si="6"/>
        <v>#REF!</v>
      </c>
      <c r="S16" s="381" t="e">
        <f t="shared" si="6"/>
        <v>#REF!</v>
      </c>
      <c r="T16" s="381" t="e">
        <f t="shared" si="6"/>
        <v>#REF!</v>
      </c>
      <c r="U16" s="381" t="e">
        <f>U14-U15</f>
        <v>#REF!</v>
      </c>
      <c r="V16" s="381" t="e">
        <f>V14-V15</f>
        <v>#REF!</v>
      </c>
      <c r="W16" s="381" t="e">
        <f>W14-W15</f>
        <v>#REF!</v>
      </c>
      <c r="X16" s="381" t="e">
        <f>X14-X15</f>
        <v>#REF!</v>
      </c>
      <c r="Y16" s="381" t="e">
        <f>Y14-Y15</f>
        <v>#REF!</v>
      </c>
    </row>
    <row r="17" spans="2:34" s="353" customFormat="1" ht="14.25" customHeight="1">
      <c r="B17" s="352"/>
      <c r="D17" s="358"/>
      <c r="E17" s="358"/>
      <c r="F17" s="358"/>
      <c r="G17" s="358"/>
      <c r="H17" s="358"/>
      <c r="I17" s="358"/>
      <c r="J17" s="358"/>
      <c r="K17" s="358"/>
      <c r="L17" s="358"/>
      <c r="M17" s="358"/>
      <c r="N17" s="358"/>
      <c r="O17" s="358"/>
      <c r="P17" s="358"/>
      <c r="Q17" s="358"/>
      <c r="R17" s="358"/>
      <c r="S17" s="358"/>
      <c r="T17" s="358"/>
      <c r="U17" s="358"/>
      <c r="V17" s="358"/>
      <c r="W17" s="358"/>
      <c r="X17" s="358"/>
      <c r="Y17" s="358"/>
    </row>
    <row r="18" spans="2:34" s="346" customFormat="1" hidden="1" outlineLevel="1"/>
    <row r="19" spans="2:34" s="353" customFormat="1" ht="13" hidden="1" outlineLevel="1">
      <c r="B19" s="359"/>
      <c r="C19" s="359"/>
      <c r="D19" s="360"/>
      <c r="E19" s="361" t="s">
        <v>193</v>
      </c>
      <c r="F19" s="361" t="s">
        <v>355</v>
      </c>
      <c r="G19" s="361" t="s">
        <v>165</v>
      </c>
      <c r="H19" s="361" t="s">
        <v>166</v>
      </c>
      <c r="I19" s="361" t="s">
        <v>167</v>
      </c>
      <c r="J19" s="361" t="s">
        <v>168</v>
      </c>
      <c r="K19" s="361" t="s">
        <v>169</v>
      </c>
      <c r="L19" s="361" t="s">
        <v>170</v>
      </c>
      <c r="M19" s="361" t="s">
        <v>171</v>
      </c>
      <c r="N19" s="361" t="s">
        <v>172</v>
      </c>
      <c r="O19" s="361" t="s">
        <v>173</v>
      </c>
      <c r="P19" s="361" t="s">
        <v>173</v>
      </c>
      <c r="Q19" s="361" t="s">
        <v>173</v>
      </c>
      <c r="R19" s="361" t="s">
        <v>173</v>
      </c>
      <c r="S19" s="361" t="s">
        <v>173</v>
      </c>
      <c r="T19" s="361" t="s">
        <v>173</v>
      </c>
      <c r="U19" s="361" t="s">
        <v>173</v>
      </c>
      <c r="V19" s="361" t="s">
        <v>173</v>
      </c>
      <c r="W19" s="361" t="s">
        <v>173</v>
      </c>
      <c r="X19" s="361" t="s">
        <v>173</v>
      </c>
      <c r="Y19" s="361" t="s">
        <v>173</v>
      </c>
      <c r="Z19" s="346"/>
      <c r="AA19" s="346"/>
      <c r="AB19" s="346"/>
      <c r="AC19" s="346"/>
      <c r="AD19" s="346"/>
      <c r="AE19" s="346"/>
      <c r="AF19" s="346"/>
      <c r="AG19" s="346"/>
      <c r="AH19" s="346"/>
    </row>
    <row r="20" spans="2:34" s="362" customFormat="1" hidden="1" outlineLevel="1">
      <c r="B20" s="363"/>
      <c r="C20" s="363"/>
      <c r="D20" s="364"/>
      <c r="E20" s="364"/>
      <c r="F20" s="365">
        <v>1</v>
      </c>
      <c r="G20" s="365">
        <v>2</v>
      </c>
      <c r="H20" s="365">
        <v>3</v>
      </c>
      <c r="I20" s="365">
        <v>4</v>
      </c>
      <c r="J20" s="365">
        <v>5</v>
      </c>
      <c r="K20" s="365">
        <v>6</v>
      </c>
      <c r="L20" s="365">
        <v>7</v>
      </c>
      <c r="M20" s="365">
        <v>8</v>
      </c>
      <c r="N20" s="365">
        <v>9</v>
      </c>
      <c r="O20" s="365">
        <v>10</v>
      </c>
      <c r="P20" s="365">
        <v>11</v>
      </c>
      <c r="Q20" s="365">
        <v>12</v>
      </c>
      <c r="R20" s="365">
        <v>13</v>
      </c>
      <c r="S20" s="365">
        <v>14</v>
      </c>
      <c r="T20" s="365">
        <v>15</v>
      </c>
      <c r="U20" s="365">
        <v>16</v>
      </c>
      <c r="V20" s="365">
        <v>17</v>
      </c>
      <c r="W20" s="365">
        <v>18</v>
      </c>
      <c r="X20" s="365">
        <v>19</v>
      </c>
      <c r="Y20" s="365">
        <v>20</v>
      </c>
      <c r="Z20" s="346"/>
      <c r="AA20" s="346"/>
      <c r="AB20" s="346"/>
      <c r="AC20" s="346"/>
      <c r="AD20" s="346"/>
      <c r="AE20" s="346"/>
      <c r="AF20" s="346"/>
      <c r="AG20" s="346"/>
      <c r="AH20" s="346"/>
    </row>
    <row r="21" spans="2:34" s="328" customFormat="1" ht="14" hidden="1" outlineLevel="1">
      <c r="B21" s="325" t="s">
        <v>181</v>
      </c>
      <c r="C21" s="326"/>
      <c r="D21" s="327"/>
      <c r="E21" s="567">
        <f t="shared" ref="E21:Y21" si="7">E14</f>
        <v>0</v>
      </c>
      <c r="F21" s="366" t="e">
        <f t="shared" si="7"/>
        <v>#REF!</v>
      </c>
      <c r="G21" s="366" t="e">
        <f t="shared" si="7"/>
        <v>#REF!</v>
      </c>
      <c r="H21" s="366" t="e">
        <f t="shared" si="7"/>
        <v>#REF!</v>
      </c>
      <c r="I21" s="366" t="e">
        <f t="shared" si="7"/>
        <v>#REF!</v>
      </c>
      <c r="J21" s="366" t="e">
        <f t="shared" si="7"/>
        <v>#REF!</v>
      </c>
      <c r="K21" s="366" t="e">
        <f t="shared" si="7"/>
        <v>#REF!</v>
      </c>
      <c r="L21" s="366" t="e">
        <f t="shared" si="7"/>
        <v>#REF!</v>
      </c>
      <c r="M21" s="366" t="e">
        <f t="shared" si="7"/>
        <v>#REF!</v>
      </c>
      <c r="N21" s="366" t="e">
        <f t="shared" si="7"/>
        <v>#REF!</v>
      </c>
      <c r="O21" s="366" t="e">
        <f t="shared" si="7"/>
        <v>#REF!</v>
      </c>
      <c r="P21" s="366" t="e">
        <f t="shared" si="7"/>
        <v>#REF!</v>
      </c>
      <c r="Q21" s="366" t="e">
        <f t="shared" si="7"/>
        <v>#REF!</v>
      </c>
      <c r="R21" s="366" t="e">
        <f t="shared" si="7"/>
        <v>#REF!</v>
      </c>
      <c r="S21" s="366" t="e">
        <f t="shared" si="7"/>
        <v>#REF!</v>
      </c>
      <c r="T21" s="366" t="e">
        <f t="shared" si="7"/>
        <v>#REF!</v>
      </c>
      <c r="U21" s="366" t="e">
        <f t="shared" si="7"/>
        <v>#REF!</v>
      </c>
      <c r="V21" s="366" t="e">
        <f t="shared" si="7"/>
        <v>#REF!</v>
      </c>
      <c r="W21" s="366" t="e">
        <f t="shared" si="7"/>
        <v>#REF!</v>
      </c>
      <c r="X21" s="366" t="e">
        <f t="shared" si="7"/>
        <v>#REF!</v>
      </c>
      <c r="Y21" s="366" t="e">
        <f t="shared" si="7"/>
        <v>#REF!</v>
      </c>
      <c r="Z21" s="346"/>
      <c r="AA21" s="346"/>
      <c r="AB21" s="346"/>
      <c r="AC21" s="346"/>
      <c r="AD21" s="346"/>
      <c r="AE21" s="346"/>
      <c r="AF21" s="346"/>
      <c r="AG21" s="346"/>
      <c r="AH21" s="346"/>
    </row>
    <row r="22" spans="2:34" s="328" customFormat="1" ht="13.5" hidden="1" outlineLevel="1">
      <c r="B22" s="329" t="s">
        <v>182</v>
      </c>
      <c r="C22" s="330"/>
      <c r="D22" s="331"/>
      <c r="E22" s="568">
        <f>IF(E20&lt;=6,0,IF(E21-SUM(D22)&lt;0,D23,IF(E21-SUM(D22:D23)&gt;0,0,ABS(E21-SUM(D22:D23)))))</f>
        <v>0</v>
      </c>
      <c r="F22" s="332">
        <f>IF(F20&lt;=6,0,IF(F21-SUM(E22)&lt;0,E23,IF(F21-SUM(E22:E23)&gt;0,0,ABS(F21-SUM(E22:E23)))))</f>
        <v>0</v>
      </c>
      <c r="G22" s="332">
        <f t="shared" ref="G22:Y22" si="8">IF(G20&lt;=6,0,IF(G21-SUM(F22:F22)&lt;0,F23,IF(G21-SUM(F22:F23)&gt;0,0,ABS(G21-SUM(F22:F23)))))</f>
        <v>0</v>
      </c>
      <c r="H22" s="332">
        <f t="shared" si="8"/>
        <v>0</v>
      </c>
      <c r="I22" s="332">
        <f t="shared" si="8"/>
        <v>0</v>
      </c>
      <c r="J22" s="333">
        <f t="shared" si="8"/>
        <v>0</v>
      </c>
      <c r="K22" s="332">
        <f t="shared" si="8"/>
        <v>0</v>
      </c>
      <c r="L22" s="332" t="e">
        <f t="shared" si="8"/>
        <v>#REF!</v>
      </c>
      <c r="M22" s="332" t="e">
        <f t="shared" si="8"/>
        <v>#REF!</v>
      </c>
      <c r="N22" s="332" t="e">
        <f t="shared" si="8"/>
        <v>#REF!</v>
      </c>
      <c r="O22" s="332" t="e">
        <f t="shared" si="8"/>
        <v>#REF!</v>
      </c>
      <c r="P22" s="332" t="e">
        <f t="shared" si="8"/>
        <v>#REF!</v>
      </c>
      <c r="Q22" s="332" t="e">
        <f t="shared" si="8"/>
        <v>#REF!</v>
      </c>
      <c r="R22" s="332" t="e">
        <f t="shared" si="8"/>
        <v>#REF!</v>
      </c>
      <c r="S22" s="332" t="e">
        <f t="shared" si="8"/>
        <v>#REF!</v>
      </c>
      <c r="T22" s="332" t="e">
        <f t="shared" si="8"/>
        <v>#REF!</v>
      </c>
      <c r="U22" s="332" t="e">
        <f t="shared" si="8"/>
        <v>#REF!</v>
      </c>
      <c r="V22" s="332" t="e">
        <f t="shared" si="8"/>
        <v>#REF!</v>
      </c>
      <c r="W22" s="332" t="e">
        <f t="shared" si="8"/>
        <v>#REF!</v>
      </c>
      <c r="X22" s="332" t="e">
        <f t="shared" si="8"/>
        <v>#REF!</v>
      </c>
      <c r="Y22" s="332" t="e">
        <f t="shared" si="8"/>
        <v>#REF!</v>
      </c>
      <c r="Z22" s="346"/>
      <c r="AA22" s="346"/>
      <c r="AB22" s="346"/>
      <c r="AC22" s="346"/>
      <c r="AD22" s="346"/>
      <c r="AE22" s="346"/>
      <c r="AF22" s="346"/>
      <c r="AG22" s="346"/>
      <c r="AH22" s="346"/>
    </row>
    <row r="23" spans="2:34" s="328" customFormat="1" ht="13.5" hidden="1" outlineLevel="1">
      <c r="B23" s="334" t="s">
        <v>183</v>
      </c>
      <c r="D23" s="335"/>
      <c r="E23" s="569">
        <f t="shared" ref="E23:Y23" si="9">IF(E20&lt;=5,0,IF(E21-SUM(D22:D23)&lt;0,D24,IF(E21-SUM(D22:D24)&gt;0,0,ABS(E21-SUM(D22:D24)))))</f>
        <v>0</v>
      </c>
      <c r="F23" s="336">
        <f t="shared" si="9"/>
        <v>0</v>
      </c>
      <c r="G23" s="337">
        <f t="shared" si="9"/>
        <v>0</v>
      </c>
      <c r="H23" s="336">
        <f t="shared" si="9"/>
        <v>0</v>
      </c>
      <c r="I23" s="337">
        <f t="shared" si="9"/>
        <v>0</v>
      </c>
      <c r="J23" s="336">
        <f t="shared" si="9"/>
        <v>0</v>
      </c>
      <c r="K23" s="336" t="e">
        <f t="shared" si="9"/>
        <v>#REF!</v>
      </c>
      <c r="L23" s="336" t="e">
        <f t="shared" si="9"/>
        <v>#REF!</v>
      </c>
      <c r="M23" s="336" t="e">
        <f t="shared" si="9"/>
        <v>#REF!</v>
      </c>
      <c r="N23" s="336" t="e">
        <f t="shared" si="9"/>
        <v>#REF!</v>
      </c>
      <c r="O23" s="336" t="e">
        <f t="shared" si="9"/>
        <v>#REF!</v>
      </c>
      <c r="P23" s="336" t="e">
        <f t="shared" si="9"/>
        <v>#REF!</v>
      </c>
      <c r="Q23" s="336" t="e">
        <f t="shared" si="9"/>
        <v>#REF!</v>
      </c>
      <c r="R23" s="336" t="e">
        <f t="shared" si="9"/>
        <v>#REF!</v>
      </c>
      <c r="S23" s="336" t="e">
        <f t="shared" si="9"/>
        <v>#REF!</v>
      </c>
      <c r="T23" s="336" t="e">
        <f t="shared" si="9"/>
        <v>#REF!</v>
      </c>
      <c r="U23" s="336" t="e">
        <f t="shared" si="9"/>
        <v>#REF!</v>
      </c>
      <c r="V23" s="336" t="e">
        <f t="shared" si="9"/>
        <v>#REF!</v>
      </c>
      <c r="W23" s="336" t="e">
        <f t="shared" si="9"/>
        <v>#REF!</v>
      </c>
      <c r="X23" s="336" t="e">
        <f t="shared" si="9"/>
        <v>#REF!</v>
      </c>
      <c r="Y23" s="336" t="e">
        <f t="shared" si="9"/>
        <v>#REF!</v>
      </c>
      <c r="Z23" s="346"/>
      <c r="AA23" s="346"/>
      <c r="AB23" s="346"/>
      <c r="AC23" s="346"/>
      <c r="AD23" s="346"/>
      <c r="AE23" s="346"/>
      <c r="AF23" s="346"/>
      <c r="AG23" s="346"/>
      <c r="AH23" s="346"/>
    </row>
    <row r="24" spans="2:34" s="328" customFormat="1" ht="13.5" hidden="1" outlineLevel="1">
      <c r="B24" s="334" t="s">
        <v>184</v>
      </c>
      <c r="D24" s="335"/>
      <c r="E24" s="569">
        <f t="shared" ref="E24:Y24" si="10">IF(E20&lt;=4,0,IF(E21-SUM(D22:D24)&lt;0,D25,IF(E21-SUM(D22:D25)&gt;0,0,ABS(E21-SUM(D22:D25)))))</f>
        <v>0</v>
      </c>
      <c r="F24" s="336">
        <f t="shared" si="10"/>
        <v>0</v>
      </c>
      <c r="G24" s="336">
        <f t="shared" si="10"/>
        <v>0</v>
      </c>
      <c r="H24" s="336">
        <f t="shared" si="10"/>
        <v>0</v>
      </c>
      <c r="I24" s="336">
        <f t="shared" si="10"/>
        <v>0</v>
      </c>
      <c r="J24" s="336" t="e">
        <f t="shared" si="10"/>
        <v>#REF!</v>
      </c>
      <c r="K24" s="336" t="e">
        <f t="shared" si="10"/>
        <v>#REF!</v>
      </c>
      <c r="L24" s="336" t="e">
        <f t="shared" si="10"/>
        <v>#REF!</v>
      </c>
      <c r="M24" s="336" t="e">
        <f t="shared" si="10"/>
        <v>#REF!</v>
      </c>
      <c r="N24" s="336" t="e">
        <f t="shared" si="10"/>
        <v>#REF!</v>
      </c>
      <c r="O24" s="336" t="e">
        <f t="shared" si="10"/>
        <v>#REF!</v>
      </c>
      <c r="P24" s="336" t="e">
        <f t="shared" si="10"/>
        <v>#REF!</v>
      </c>
      <c r="Q24" s="336" t="e">
        <f t="shared" si="10"/>
        <v>#REF!</v>
      </c>
      <c r="R24" s="336" t="e">
        <f t="shared" si="10"/>
        <v>#REF!</v>
      </c>
      <c r="S24" s="336" t="e">
        <f t="shared" si="10"/>
        <v>#REF!</v>
      </c>
      <c r="T24" s="336" t="e">
        <f t="shared" si="10"/>
        <v>#REF!</v>
      </c>
      <c r="U24" s="336" t="e">
        <f t="shared" si="10"/>
        <v>#REF!</v>
      </c>
      <c r="V24" s="336" t="e">
        <f t="shared" si="10"/>
        <v>#REF!</v>
      </c>
      <c r="W24" s="336" t="e">
        <f t="shared" si="10"/>
        <v>#REF!</v>
      </c>
      <c r="X24" s="336" t="e">
        <f t="shared" si="10"/>
        <v>#REF!</v>
      </c>
      <c r="Y24" s="336" t="e">
        <f t="shared" si="10"/>
        <v>#REF!</v>
      </c>
      <c r="Z24" s="346"/>
      <c r="AA24" s="346"/>
      <c r="AB24" s="346"/>
      <c r="AC24" s="346"/>
      <c r="AD24" s="346"/>
      <c r="AE24" s="346"/>
      <c r="AF24" s="346"/>
      <c r="AG24" s="346"/>
      <c r="AH24" s="346"/>
    </row>
    <row r="25" spans="2:34" s="328" customFormat="1" ht="13.5" hidden="1" outlineLevel="1">
      <c r="B25" s="334" t="s">
        <v>185</v>
      </c>
      <c r="D25" s="335"/>
      <c r="E25" s="569">
        <f t="shared" ref="E25:Y25" si="11">IF(E20&lt;=3,0,IF(E21-SUM(D22:D25)&lt;0,D26,IF(E21-SUM(D22:D26)&gt;0,0,ABS(E21-SUM(D22:D26)))))</f>
        <v>0</v>
      </c>
      <c r="F25" s="336">
        <f t="shared" si="11"/>
        <v>0</v>
      </c>
      <c r="G25" s="336">
        <f t="shared" si="11"/>
        <v>0</v>
      </c>
      <c r="H25" s="336">
        <f t="shared" si="11"/>
        <v>0</v>
      </c>
      <c r="I25" s="336" t="e">
        <f t="shared" si="11"/>
        <v>#REF!</v>
      </c>
      <c r="J25" s="336" t="e">
        <f t="shared" si="11"/>
        <v>#REF!</v>
      </c>
      <c r="K25" s="336" t="e">
        <f t="shared" si="11"/>
        <v>#REF!</v>
      </c>
      <c r="L25" s="336" t="e">
        <f t="shared" si="11"/>
        <v>#REF!</v>
      </c>
      <c r="M25" s="336" t="e">
        <f t="shared" si="11"/>
        <v>#REF!</v>
      </c>
      <c r="N25" s="336" t="e">
        <f t="shared" si="11"/>
        <v>#REF!</v>
      </c>
      <c r="O25" s="336" t="e">
        <f t="shared" si="11"/>
        <v>#REF!</v>
      </c>
      <c r="P25" s="336" t="e">
        <f t="shared" si="11"/>
        <v>#REF!</v>
      </c>
      <c r="Q25" s="336" t="e">
        <f t="shared" si="11"/>
        <v>#REF!</v>
      </c>
      <c r="R25" s="336" t="e">
        <f t="shared" si="11"/>
        <v>#REF!</v>
      </c>
      <c r="S25" s="336" t="e">
        <f t="shared" si="11"/>
        <v>#REF!</v>
      </c>
      <c r="T25" s="336" t="e">
        <f t="shared" si="11"/>
        <v>#REF!</v>
      </c>
      <c r="U25" s="336" t="e">
        <f t="shared" si="11"/>
        <v>#REF!</v>
      </c>
      <c r="V25" s="336" t="e">
        <f t="shared" si="11"/>
        <v>#REF!</v>
      </c>
      <c r="W25" s="336" t="e">
        <f t="shared" si="11"/>
        <v>#REF!</v>
      </c>
      <c r="X25" s="336" t="e">
        <f t="shared" si="11"/>
        <v>#REF!</v>
      </c>
      <c r="Y25" s="336" t="e">
        <f t="shared" si="11"/>
        <v>#REF!</v>
      </c>
      <c r="Z25" s="346"/>
      <c r="AA25" s="346"/>
      <c r="AB25" s="346"/>
      <c r="AC25" s="346"/>
      <c r="AD25" s="346"/>
      <c r="AE25" s="346"/>
      <c r="AF25" s="346"/>
      <c r="AG25" s="346"/>
      <c r="AH25" s="346"/>
    </row>
    <row r="26" spans="2:34" s="328" customFormat="1" ht="13.5" hidden="1" outlineLevel="1">
      <c r="B26" s="334" t="s">
        <v>186</v>
      </c>
      <c r="D26" s="335"/>
      <c r="E26" s="569">
        <f t="shared" ref="E26:Y26" si="12">IF(E20&lt;=2,0,IF(E21-SUM(D22:D26)&lt;0,D27,IF(E21-SUM(D22:D27)&gt;0,0,ABS(E21-SUM(D22:D27)))))</f>
        <v>0</v>
      </c>
      <c r="F26" s="336">
        <f t="shared" si="12"/>
        <v>0</v>
      </c>
      <c r="G26" s="336">
        <f t="shared" si="12"/>
        <v>0</v>
      </c>
      <c r="H26" s="336" t="e">
        <f t="shared" si="12"/>
        <v>#REF!</v>
      </c>
      <c r="I26" s="336" t="e">
        <f t="shared" si="12"/>
        <v>#REF!</v>
      </c>
      <c r="J26" s="336" t="e">
        <f t="shared" si="12"/>
        <v>#REF!</v>
      </c>
      <c r="K26" s="336" t="e">
        <f t="shared" si="12"/>
        <v>#REF!</v>
      </c>
      <c r="L26" s="336" t="e">
        <f t="shared" si="12"/>
        <v>#REF!</v>
      </c>
      <c r="M26" s="336" t="e">
        <f t="shared" si="12"/>
        <v>#REF!</v>
      </c>
      <c r="N26" s="336" t="e">
        <f t="shared" si="12"/>
        <v>#REF!</v>
      </c>
      <c r="O26" s="336" t="e">
        <f t="shared" si="12"/>
        <v>#REF!</v>
      </c>
      <c r="P26" s="336" t="e">
        <f t="shared" si="12"/>
        <v>#REF!</v>
      </c>
      <c r="Q26" s="336" t="e">
        <f t="shared" si="12"/>
        <v>#REF!</v>
      </c>
      <c r="R26" s="336" t="e">
        <f t="shared" si="12"/>
        <v>#REF!</v>
      </c>
      <c r="S26" s="336" t="e">
        <f t="shared" si="12"/>
        <v>#REF!</v>
      </c>
      <c r="T26" s="336" t="e">
        <f t="shared" si="12"/>
        <v>#REF!</v>
      </c>
      <c r="U26" s="336" t="e">
        <f t="shared" si="12"/>
        <v>#REF!</v>
      </c>
      <c r="V26" s="336" t="e">
        <f t="shared" si="12"/>
        <v>#REF!</v>
      </c>
      <c r="W26" s="336" t="e">
        <f t="shared" si="12"/>
        <v>#REF!</v>
      </c>
      <c r="X26" s="336" t="e">
        <f t="shared" si="12"/>
        <v>#REF!</v>
      </c>
      <c r="Y26" s="336" t="e">
        <f t="shared" si="12"/>
        <v>#REF!</v>
      </c>
      <c r="Z26" s="346"/>
      <c r="AA26" s="346"/>
      <c r="AB26" s="346"/>
      <c r="AC26" s="346"/>
      <c r="AD26" s="346"/>
      <c r="AE26" s="346"/>
      <c r="AF26" s="346"/>
      <c r="AG26" s="346"/>
      <c r="AH26" s="346"/>
    </row>
    <row r="27" spans="2:34" s="328" customFormat="1" ht="13.5" hidden="1" outlineLevel="1">
      <c r="B27" s="334" t="s">
        <v>187</v>
      </c>
      <c r="D27" s="335"/>
      <c r="E27" s="569">
        <f t="shared" ref="E27:Y27" si="13">IF(E20&lt;=1,0,IF(E21-SUM(D22:D27)&lt;0,D28,IF(E21-SUM(D22:D28)&gt;0,0,ABS(E21-SUM(D22:D28)))))</f>
        <v>0</v>
      </c>
      <c r="F27" s="336">
        <f t="shared" si="13"/>
        <v>0</v>
      </c>
      <c r="G27" s="336" t="e">
        <f t="shared" si="13"/>
        <v>#REF!</v>
      </c>
      <c r="H27" s="336" t="e">
        <f t="shared" si="13"/>
        <v>#REF!</v>
      </c>
      <c r="I27" s="336" t="e">
        <f t="shared" si="13"/>
        <v>#REF!</v>
      </c>
      <c r="J27" s="336" t="e">
        <f t="shared" si="13"/>
        <v>#REF!</v>
      </c>
      <c r="K27" s="336" t="e">
        <f t="shared" si="13"/>
        <v>#REF!</v>
      </c>
      <c r="L27" s="336" t="e">
        <f t="shared" si="13"/>
        <v>#REF!</v>
      </c>
      <c r="M27" s="336" t="e">
        <f t="shared" si="13"/>
        <v>#REF!</v>
      </c>
      <c r="N27" s="336" t="e">
        <f t="shared" si="13"/>
        <v>#REF!</v>
      </c>
      <c r="O27" s="336" t="e">
        <f t="shared" si="13"/>
        <v>#REF!</v>
      </c>
      <c r="P27" s="336" t="e">
        <f t="shared" si="13"/>
        <v>#REF!</v>
      </c>
      <c r="Q27" s="336" t="e">
        <f t="shared" si="13"/>
        <v>#REF!</v>
      </c>
      <c r="R27" s="336" t="e">
        <f t="shared" si="13"/>
        <v>#REF!</v>
      </c>
      <c r="S27" s="336" t="e">
        <f t="shared" si="13"/>
        <v>#REF!</v>
      </c>
      <c r="T27" s="336" t="e">
        <f t="shared" si="13"/>
        <v>#REF!</v>
      </c>
      <c r="U27" s="336" t="e">
        <f t="shared" si="13"/>
        <v>#REF!</v>
      </c>
      <c r="V27" s="336" t="e">
        <f t="shared" si="13"/>
        <v>#REF!</v>
      </c>
      <c r="W27" s="336" t="e">
        <f t="shared" si="13"/>
        <v>#REF!</v>
      </c>
      <c r="X27" s="336" t="e">
        <f t="shared" si="13"/>
        <v>#REF!</v>
      </c>
      <c r="Y27" s="336" t="e">
        <f t="shared" si="13"/>
        <v>#REF!</v>
      </c>
      <c r="Z27" s="346"/>
      <c r="AA27" s="346"/>
      <c r="AB27" s="346"/>
      <c r="AC27" s="346"/>
      <c r="AD27" s="346"/>
      <c r="AE27" s="346"/>
      <c r="AF27" s="346"/>
      <c r="AG27" s="346"/>
      <c r="AH27" s="346"/>
    </row>
    <row r="28" spans="2:34" s="328" customFormat="1" ht="14" hidden="1" outlineLevel="1" thickBot="1">
      <c r="B28" s="338" t="s">
        <v>188</v>
      </c>
      <c r="C28" s="339"/>
      <c r="D28" s="340"/>
      <c r="E28" s="570">
        <f t="shared" ref="E28:Y28" si="14">IF(E21&lt;0,ABS(E21),0)</f>
        <v>0</v>
      </c>
      <c r="F28" s="341" t="e">
        <f t="shared" si="14"/>
        <v>#REF!</v>
      </c>
      <c r="G28" s="341" t="e">
        <f t="shared" si="14"/>
        <v>#REF!</v>
      </c>
      <c r="H28" s="341" t="e">
        <f t="shared" si="14"/>
        <v>#REF!</v>
      </c>
      <c r="I28" s="341" t="e">
        <f t="shared" si="14"/>
        <v>#REF!</v>
      </c>
      <c r="J28" s="341" t="e">
        <f t="shared" si="14"/>
        <v>#REF!</v>
      </c>
      <c r="K28" s="341" t="e">
        <f t="shared" si="14"/>
        <v>#REF!</v>
      </c>
      <c r="L28" s="341" t="e">
        <f t="shared" si="14"/>
        <v>#REF!</v>
      </c>
      <c r="M28" s="341" t="e">
        <f t="shared" si="14"/>
        <v>#REF!</v>
      </c>
      <c r="N28" s="341" t="e">
        <f t="shared" si="14"/>
        <v>#REF!</v>
      </c>
      <c r="O28" s="341" t="e">
        <f t="shared" si="14"/>
        <v>#REF!</v>
      </c>
      <c r="P28" s="341" t="e">
        <f t="shared" si="14"/>
        <v>#REF!</v>
      </c>
      <c r="Q28" s="341" t="e">
        <f t="shared" si="14"/>
        <v>#REF!</v>
      </c>
      <c r="R28" s="341" t="e">
        <f t="shared" si="14"/>
        <v>#REF!</v>
      </c>
      <c r="S28" s="341" t="e">
        <f t="shared" si="14"/>
        <v>#REF!</v>
      </c>
      <c r="T28" s="341" t="e">
        <f t="shared" si="14"/>
        <v>#REF!</v>
      </c>
      <c r="U28" s="341" t="e">
        <f t="shared" si="14"/>
        <v>#REF!</v>
      </c>
      <c r="V28" s="341" t="e">
        <f t="shared" si="14"/>
        <v>#REF!</v>
      </c>
      <c r="W28" s="341" t="e">
        <f t="shared" si="14"/>
        <v>#REF!</v>
      </c>
      <c r="X28" s="341" t="e">
        <f t="shared" si="14"/>
        <v>#REF!</v>
      </c>
      <c r="Y28" s="341" t="e">
        <f t="shared" si="14"/>
        <v>#REF!</v>
      </c>
      <c r="Z28" s="346"/>
      <c r="AA28" s="346"/>
      <c r="AB28" s="346"/>
      <c r="AC28" s="346"/>
      <c r="AD28" s="346"/>
      <c r="AE28" s="346"/>
      <c r="AF28" s="346"/>
      <c r="AG28" s="346"/>
      <c r="AH28" s="346"/>
    </row>
    <row r="29" spans="2:34" s="328" customFormat="1" ht="15" hidden="1" outlineLevel="1" thickTop="1" thickBot="1">
      <c r="B29" s="338" t="s">
        <v>189</v>
      </c>
      <c r="D29" s="340"/>
      <c r="E29" s="571">
        <f>IF(E21-SUM(C22:C28)&lt;0,0,E21-SUM(C22:C28))</f>
        <v>0</v>
      </c>
      <c r="F29" s="367" t="e">
        <f t="shared" ref="F29:Y29" si="15">IF(F21-SUM(E22:E28)&lt;0,0,F21-SUM(E22:E28))</f>
        <v>#REF!</v>
      </c>
      <c r="G29" s="368" t="e">
        <f t="shared" si="15"/>
        <v>#REF!</v>
      </c>
      <c r="H29" s="368" t="e">
        <f t="shared" si="15"/>
        <v>#REF!</v>
      </c>
      <c r="I29" s="368" t="e">
        <f t="shared" si="15"/>
        <v>#REF!</v>
      </c>
      <c r="J29" s="369" t="e">
        <f t="shared" si="15"/>
        <v>#REF!</v>
      </c>
      <c r="K29" s="370" t="e">
        <f t="shared" si="15"/>
        <v>#REF!</v>
      </c>
      <c r="L29" s="367" t="e">
        <f t="shared" si="15"/>
        <v>#REF!</v>
      </c>
      <c r="M29" s="369" t="e">
        <f t="shared" si="15"/>
        <v>#REF!</v>
      </c>
      <c r="N29" s="369" t="e">
        <f t="shared" si="15"/>
        <v>#REF!</v>
      </c>
      <c r="O29" s="369" t="e">
        <f t="shared" si="15"/>
        <v>#REF!</v>
      </c>
      <c r="P29" s="369" t="e">
        <f t="shared" si="15"/>
        <v>#REF!</v>
      </c>
      <c r="Q29" s="369" t="e">
        <f t="shared" si="15"/>
        <v>#REF!</v>
      </c>
      <c r="R29" s="369" t="e">
        <f t="shared" si="15"/>
        <v>#REF!</v>
      </c>
      <c r="S29" s="369" t="e">
        <f t="shared" si="15"/>
        <v>#REF!</v>
      </c>
      <c r="T29" s="369" t="e">
        <f t="shared" si="15"/>
        <v>#REF!</v>
      </c>
      <c r="U29" s="369" t="e">
        <f t="shared" si="15"/>
        <v>#REF!</v>
      </c>
      <c r="V29" s="369" t="e">
        <f t="shared" si="15"/>
        <v>#REF!</v>
      </c>
      <c r="W29" s="369" t="e">
        <f t="shared" si="15"/>
        <v>#REF!</v>
      </c>
      <c r="X29" s="369" t="e">
        <f t="shared" si="15"/>
        <v>#REF!</v>
      </c>
      <c r="Y29" s="369" t="e">
        <f t="shared" si="15"/>
        <v>#REF!</v>
      </c>
      <c r="Z29" s="346"/>
      <c r="AA29" s="346"/>
      <c r="AB29" s="346"/>
      <c r="AC29" s="346"/>
      <c r="AD29" s="346"/>
      <c r="AE29" s="346"/>
      <c r="AF29" s="346"/>
      <c r="AG29" s="346"/>
      <c r="AH29" s="346"/>
    </row>
    <row r="30" spans="2:34" s="328" customFormat="1" ht="14" hidden="1" outlineLevel="1" thickTop="1">
      <c r="B30" s="342" t="s">
        <v>356</v>
      </c>
      <c r="C30" s="343">
        <f>C15</f>
        <v>0.4</v>
      </c>
      <c r="D30" s="572"/>
      <c r="E30" s="573">
        <f t="shared" ref="E30:Y30" si="16">E29*$C$30</f>
        <v>0</v>
      </c>
      <c r="F30" s="344" t="e">
        <f t="shared" si="16"/>
        <v>#REF!</v>
      </c>
      <c r="G30" s="344" t="e">
        <f t="shared" si="16"/>
        <v>#REF!</v>
      </c>
      <c r="H30" s="344" t="e">
        <f t="shared" si="16"/>
        <v>#REF!</v>
      </c>
      <c r="I30" s="344" t="e">
        <f t="shared" si="16"/>
        <v>#REF!</v>
      </c>
      <c r="J30" s="344" t="e">
        <f t="shared" si="16"/>
        <v>#REF!</v>
      </c>
      <c r="K30" s="344" t="e">
        <f t="shared" si="16"/>
        <v>#REF!</v>
      </c>
      <c r="L30" s="344" t="e">
        <f t="shared" si="16"/>
        <v>#REF!</v>
      </c>
      <c r="M30" s="344" t="e">
        <f t="shared" si="16"/>
        <v>#REF!</v>
      </c>
      <c r="N30" s="344" t="e">
        <f t="shared" si="16"/>
        <v>#REF!</v>
      </c>
      <c r="O30" s="344" t="e">
        <f t="shared" si="16"/>
        <v>#REF!</v>
      </c>
      <c r="P30" s="344" t="e">
        <f t="shared" si="16"/>
        <v>#REF!</v>
      </c>
      <c r="Q30" s="344" t="e">
        <f t="shared" si="16"/>
        <v>#REF!</v>
      </c>
      <c r="R30" s="344" t="e">
        <f t="shared" si="16"/>
        <v>#REF!</v>
      </c>
      <c r="S30" s="344" t="e">
        <f t="shared" si="16"/>
        <v>#REF!</v>
      </c>
      <c r="T30" s="344" t="e">
        <f t="shared" si="16"/>
        <v>#REF!</v>
      </c>
      <c r="U30" s="344" t="e">
        <f t="shared" si="16"/>
        <v>#REF!</v>
      </c>
      <c r="V30" s="344" t="e">
        <f t="shared" si="16"/>
        <v>#REF!</v>
      </c>
      <c r="W30" s="344" t="e">
        <f t="shared" si="16"/>
        <v>#REF!</v>
      </c>
      <c r="X30" s="344" t="e">
        <f t="shared" si="16"/>
        <v>#REF!</v>
      </c>
      <c r="Y30" s="344" t="e">
        <f t="shared" si="16"/>
        <v>#REF!</v>
      </c>
      <c r="Z30" s="346"/>
      <c r="AA30" s="346"/>
      <c r="AB30" s="346"/>
      <c r="AC30" s="346"/>
      <c r="AD30" s="346"/>
      <c r="AE30" s="346"/>
      <c r="AF30" s="346"/>
      <c r="AG30" s="346"/>
      <c r="AH30" s="346"/>
    </row>
    <row r="31" spans="2:34" s="346" customFormat="1" hidden="1" outlineLevel="1"/>
    <row r="32" spans="2:34" s="353" customFormat="1" ht="14.25" customHeight="1" collapsed="1">
      <c r="B32" s="352"/>
      <c r="D32" s="358"/>
      <c r="E32" s="358"/>
      <c r="F32" s="358"/>
      <c r="G32" s="358"/>
      <c r="H32" s="358"/>
      <c r="I32" s="358"/>
      <c r="J32" s="358"/>
      <c r="K32" s="358"/>
      <c r="L32" s="358"/>
      <c r="M32" s="358"/>
      <c r="N32" s="358"/>
      <c r="O32" s="358"/>
      <c r="P32" s="358"/>
      <c r="Q32" s="358"/>
      <c r="R32" s="358"/>
      <c r="S32" s="358"/>
      <c r="T32" s="358"/>
      <c r="U32" s="358"/>
      <c r="V32" s="358"/>
      <c r="W32" s="358"/>
      <c r="X32" s="358"/>
      <c r="Y32" s="358"/>
    </row>
    <row r="33" spans="1:25" s="346" customFormat="1">
      <c r="A33" s="347" t="s">
        <v>190</v>
      </c>
    </row>
    <row r="34" spans="1:25" s="316" customFormat="1" ht="13">
      <c r="A34" s="353"/>
      <c r="B34" s="548"/>
      <c r="C34" s="345"/>
      <c r="D34" s="318" t="s">
        <v>33</v>
      </c>
      <c r="E34" s="318"/>
      <c r="F34" s="319" t="s">
        <v>352</v>
      </c>
      <c r="G34" s="319" t="s">
        <v>353</v>
      </c>
      <c r="H34" s="319" t="s">
        <v>167</v>
      </c>
      <c r="I34" s="319" t="s">
        <v>168</v>
      </c>
      <c r="J34" s="319" t="s">
        <v>169</v>
      </c>
      <c r="K34" s="319" t="s">
        <v>170</v>
      </c>
      <c r="L34" s="319" t="s">
        <v>171</v>
      </c>
      <c r="M34" s="319" t="s">
        <v>172</v>
      </c>
      <c r="N34" s="319" t="s">
        <v>173</v>
      </c>
      <c r="O34" s="319" t="s">
        <v>236</v>
      </c>
      <c r="P34" s="319" t="s">
        <v>334</v>
      </c>
      <c r="Q34" s="319" t="s">
        <v>335</v>
      </c>
      <c r="R34" s="319" t="s">
        <v>336</v>
      </c>
      <c r="S34" s="319" t="s">
        <v>337</v>
      </c>
      <c r="T34" s="319" t="s">
        <v>338</v>
      </c>
      <c r="U34" s="319" t="s">
        <v>339</v>
      </c>
      <c r="V34" s="319" t="s">
        <v>340</v>
      </c>
      <c r="W34" s="319" t="s">
        <v>341</v>
      </c>
      <c r="X34" s="319" t="s">
        <v>342</v>
      </c>
      <c r="Y34" s="319" t="s">
        <v>235</v>
      </c>
    </row>
    <row r="35" spans="1:25" s="320" customFormat="1" ht="10">
      <c r="A35" s="362"/>
      <c r="B35" s="401"/>
      <c r="C35" s="324"/>
      <c r="D35" s="322"/>
      <c r="E35" s="574"/>
      <c r="F35" s="323">
        <f t="shared" ref="F35:Y35" si="17">F5</f>
        <v>1</v>
      </c>
      <c r="G35" s="323">
        <f t="shared" si="17"/>
        <v>2</v>
      </c>
      <c r="H35" s="323">
        <f t="shared" si="17"/>
        <v>3</v>
      </c>
      <c r="I35" s="323">
        <f t="shared" si="17"/>
        <v>4</v>
      </c>
      <c r="J35" s="323">
        <f t="shared" si="17"/>
        <v>5</v>
      </c>
      <c r="K35" s="323">
        <f t="shared" si="17"/>
        <v>6</v>
      </c>
      <c r="L35" s="323">
        <f t="shared" si="17"/>
        <v>7</v>
      </c>
      <c r="M35" s="323">
        <f t="shared" si="17"/>
        <v>8</v>
      </c>
      <c r="N35" s="323">
        <f t="shared" si="17"/>
        <v>9</v>
      </c>
      <c r="O35" s="323">
        <f t="shared" si="17"/>
        <v>10</v>
      </c>
      <c r="P35" s="323">
        <f t="shared" si="17"/>
        <v>11</v>
      </c>
      <c r="Q35" s="323">
        <f t="shared" si="17"/>
        <v>12</v>
      </c>
      <c r="R35" s="323">
        <f t="shared" si="17"/>
        <v>13</v>
      </c>
      <c r="S35" s="323">
        <f t="shared" si="17"/>
        <v>14</v>
      </c>
      <c r="T35" s="323">
        <f t="shared" si="17"/>
        <v>15</v>
      </c>
      <c r="U35" s="323">
        <f t="shared" si="17"/>
        <v>16</v>
      </c>
      <c r="V35" s="323">
        <f t="shared" si="17"/>
        <v>17</v>
      </c>
      <c r="W35" s="323">
        <f t="shared" si="17"/>
        <v>18</v>
      </c>
      <c r="X35" s="323">
        <f t="shared" si="17"/>
        <v>19</v>
      </c>
      <c r="Y35" s="323">
        <f t="shared" si="17"/>
        <v>20</v>
      </c>
    </row>
    <row r="36" spans="1:25" s="346" customFormat="1">
      <c r="A36" s="347"/>
      <c r="B36" s="549" t="s">
        <v>357</v>
      </c>
      <c r="C36" s="348"/>
      <c r="D36" s="563" t="e">
        <f t="shared" ref="D36:D41" si="18">SUM(F36:Y36)</f>
        <v>#REF!</v>
      </c>
      <c r="E36" s="561"/>
      <c r="F36" s="372" t="e">
        <f t="shared" ref="F36:T36" si="19">SUM(F37:F38)</f>
        <v>#REF!</v>
      </c>
      <c r="G36" s="372" t="e">
        <f t="shared" si="19"/>
        <v>#REF!</v>
      </c>
      <c r="H36" s="372" t="e">
        <f t="shared" si="19"/>
        <v>#REF!</v>
      </c>
      <c r="I36" s="372" t="e">
        <f t="shared" si="19"/>
        <v>#REF!</v>
      </c>
      <c r="J36" s="372" t="e">
        <f t="shared" si="19"/>
        <v>#REF!</v>
      </c>
      <c r="K36" s="372" t="e">
        <f t="shared" si="19"/>
        <v>#REF!</v>
      </c>
      <c r="L36" s="372" t="e">
        <f t="shared" si="19"/>
        <v>#REF!</v>
      </c>
      <c r="M36" s="372" t="e">
        <f t="shared" si="19"/>
        <v>#REF!</v>
      </c>
      <c r="N36" s="372" t="e">
        <f t="shared" si="19"/>
        <v>#REF!</v>
      </c>
      <c r="O36" s="372" t="e">
        <f t="shared" si="19"/>
        <v>#REF!</v>
      </c>
      <c r="P36" s="372" t="e">
        <f t="shared" si="19"/>
        <v>#REF!</v>
      </c>
      <c r="Q36" s="372" t="e">
        <f t="shared" si="19"/>
        <v>#REF!</v>
      </c>
      <c r="R36" s="372" t="e">
        <f t="shared" si="19"/>
        <v>#REF!</v>
      </c>
      <c r="S36" s="372" t="e">
        <f t="shared" si="19"/>
        <v>#REF!</v>
      </c>
      <c r="T36" s="372" t="e">
        <f t="shared" si="19"/>
        <v>#REF!</v>
      </c>
      <c r="U36" s="372" t="e">
        <f>SUM(U37:U38)</f>
        <v>#REF!</v>
      </c>
      <c r="V36" s="372" t="e">
        <f>SUM(V37:V38)</f>
        <v>#REF!</v>
      </c>
      <c r="W36" s="372" t="e">
        <f>SUM(W37:W38)</f>
        <v>#REF!</v>
      </c>
      <c r="X36" s="372" t="e">
        <f>SUM(X37:X38)</f>
        <v>#REF!</v>
      </c>
      <c r="Y36" s="372" t="e">
        <f>SUM(Y37:Y38)</f>
        <v>#REF!</v>
      </c>
    </row>
    <row r="37" spans="1:25" s="346" customFormat="1">
      <c r="A37" s="347"/>
      <c r="B37" s="418" t="s">
        <v>358</v>
      </c>
      <c r="C37" s="349"/>
      <c r="D37" s="563" t="e">
        <f t="shared" si="18"/>
        <v>#REF!</v>
      </c>
      <c r="E37" s="563"/>
      <c r="F37" s="373" t="e">
        <f t="shared" ref="F37:T37" si="20">IF(F16&lt;0,0,F16)</f>
        <v>#REF!</v>
      </c>
      <c r="G37" s="373" t="e">
        <f t="shared" si="20"/>
        <v>#REF!</v>
      </c>
      <c r="H37" s="373" t="e">
        <f t="shared" si="20"/>
        <v>#REF!</v>
      </c>
      <c r="I37" s="373" t="e">
        <f t="shared" si="20"/>
        <v>#REF!</v>
      </c>
      <c r="J37" s="373" t="e">
        <f t="shared" si="20"/>
        <v>#REF!</v>
      </c>
      <c r="K37" s="373" t="e">
        <f t="shared" si="20"/>
        <v>#REF!</v>
      </c>
      <c r="L37" s="373" t="e">
        <f t="shared" si="20"/>
        <v>#REF!</v>
      </c>
      <c r="M37" s="373" t="e">
        <f t="shared" si="20"/>
        <v>#REF!</v>
      </c>
      <c r="N37" s="373" t="e">
        <f t="shared" si="20"/>
        <v>#REF!</v>
      </c>
      <c r="O37" s="373" t="e">
        <f t="shared" si="20"/>
        <v>#REF!</v>
      </c>
      <c r="P37" s="373" t="e">
        <f t="shared" si="20"/>
        <v>#REF!</v>
      </c>
      <c r="Q37" s="373" t="e">
        <f t="shared" si="20"/>
        <v>#REF!</v>
      </c>
      <c r="R37" s="373" t="e">
        <f t="shared" si="20"/>
        <v>#REF!</v>
      </c>
      <c r="S37" s="373" t="e">
        <f t="shared" si="20"/>
        <v>#REF!</v>
      </c>
      <c r="T37" s="373" t="e">
        <f t="shared" si="20"/>
        <v>#REF!</v>
      </c>
      <c r="U37" s="373" t="e">
        <f>IF(U16&lt;0,0,U16)</f>
        <v>#REF!</v>
      </c>
      <c r="V37" s="373" t="e">
        <f>IF(V16&lt;0,0,V16)</f>
        <v>#REF!</v>
      </c>
      <c r="W37" s="373" t="e">
        <f>IF(W16&lt;0,0,W16)</f>
        <v>#REF!</v>
      </c>
      <c r="X37" s="373" t="e">
        <f>IF(X16&lt;0,0,X16)</f>
        <v>#REF!</v>
      </c>
      <c r="Y37" s="373" t="e">
        <f>IF(Y16&lt;0,0,Y16)</f>
        <v>#REF!</v>
      </c>
    </row>
    <row r="38" spans="1:25" s="346" customFormat="1">
      <c r="A38" s="347"/>
      <c r="B38" s="418" t="s">
        <v>191</v>
      </c>
      <c r="C38" s="349"/>
      <c r="D38" s="563" t="e">
        <f t="shared" si="18"/>
        <v>#REF!</v>
      </c>
      <c r="E38" s="563"/>
      <c r="F38" s="373" t="e">
        <f t="shared" ref="F38:T38" si="21">SUM(F39:F41)</f>
        <v>#REF!</v>
      </c>
      <c r="G38" s="373" t="e">
        <f t="shared" si="21"/>
        <v>#REF!</v>
      </c>
      <c r="H38" s="373" t="e">
        <f t="shared" si="21"/>
        <v>#REF!</v>
      </c>
      <c r="I38" s="373" t="e">
        <f t="shared" si="21"/>
        <v>#REF!</v>
      </c>
      <c r="J38" s="373" t="e">
        <f t="shared" si="21"/>
        <v>#REF!</v>
      </c>
      <c r="K38" s="373" t="e">
        <f t="shared" si="21"/>
        <v>#REF!</v>
      </c>
      <c r="L38" s="373" t="e">
        <f t="shared" si="21"/>
        <v>#REF!</v>
      </c>
      <c r="M38" s="373" t="e">
        <f t="shared" si="21"/>
        <v>#REF!</v>
      </c>
      <c r="N38" s="373" t="e">
        <f t="shared" si="21"/>
        <v>#REF!</v>
      </c>
      <c r="O38" s="373" t="e">
        <f t="shared" si="21"/>
        <v>#REF!</v>
      </c>
      <c r="P38" s="373" t="e">
        <f t="shared" si="21"/>
        <v>#REF!</v>
      </c>
      <c r="Q38" s="373" t="e">
        <f t="shared" si="21"/>
        <v>#REF!</v>
      </c>
      <c r="R38" s="373" t="e">
        <f t="shared" si="21"/>
        <v>#REF!</v>
      </c>
      <c r="S38" s="373" t="e">
        <f t="shared" si="21"/>
        <v>#REF!</v>
      </c>
      <c r="T38" s="373" t="e">
        <f t="shared" si="21"/>
        <v>#REF!</v>
      </c>
      <c r="U38" s="373" t="e">
        <f>SUM(U39:U41)</f>
        <v>#REF!</v>
      </c>
      <c r="V38" s="373" t="e">
        <f>SUM(V39:V41)</f>
        <v>#REF!</v>
      </c>
      <c r="W38" s="373" t="e">
        <f>SUM(W39:W41)</f>
        <v>#REF!</v>
      </c>
      <c r="X38" s="373" t="e">
        <f>SUM(X39:X41)</f>
        <v>#REF!</v>
      </c>
      <c r="Y38" s="373" t="e">
        <f>SUM(Y39:Y41)</f>
        <v>#REF!</v>
      </c>
    </row>
    <row r="39" spans="1:25" s="346" customFormat="1" outlineLevel="1">
      <c r="A39" s="347"/>
      <c r="B39" s="418"/>
      <c r="C39" s="575" t="s">
        <v>381</v>
      </c>
      <c r="D39" s="563" t="e">
        <f t="shared" si="18"/>
        <v>#REF!</v>
      </c>
      <c r="E39" s="563"/>
      <c r="F39" s="373" t="e">
        <f>#REF!</f>
        <v>#REF!</v>
      </c>
      <c r="G39" s="373" t="e">
        <f>#REF!</f>
        <v>#REF!</v>
      </c>
      <c r="H39" s="373" t="e">
        <f>#REF!</f>
        <v>#REF!</v>
      </c>
      <c r="I39" s="373" t="e">
        <f>#REF!</f>
        <v>#REF!</v>
      </c>
      <c r="J39" s="373" t="e">
        <f>#REF!</f>
        <v>#REF!</v>
      </c>
      <c r="K39" s="373" t="e">
        <f>#REF!</f>
        <v>#REF!</v>
      </c>
      <c r="L39" s="373" t="e">
        <f>#REF!</f>
        <v>#REF!</v>
      </c>
      <c r="M39" s="373" t="e">
        <f>#REF!</f>
        <v>#REF!</v>
      </c>
      <c r="N39" s="373" t="e">
        <f>#REF!</f>
        <v>#REF!</v>
      </c>
      <c r="O39" s="373" t="e">
        <f>#REF!</f>
        <v>#REF!</v>
      </c>
      <c r="P39" s="373" t="e">
        <f>#REF!</f>
        <v>#REF!</v>
      </c>
      <c r="Q39" s="373" t="e">
        <f>#REF!</f>
        <v>#REF!</v>
      </c>
      <c r="R39" s="373" t="e">
        <f>#REF!</f>
        <v>#REF!</v>
      </c>
      <c r="S39" s="373" t="e">
        <f>#REF!</f>
        <v>#REF!</v>
      </c>
      <c r="T39" s="373" t="e">
        <f>#REF!</f>
        <v>#REF!</v>
      </c>
      <c r="U39" s="373" t="e">
        <f>#REF!</f>
        <v>#REF!</v>
      </c>
      <c r="V39" s="373" t="e">
        <f>#REF!</f>
        <v>#REF!</v>
      </c>
      <c r="W39" s="373" t="e">
        <f>#REF!</f>
        <v>#REF!</v>
      </c>
      <c r="X39" s="373" t="e">
        <f>#REF!</f>
        <v>#REF!</v>
      </c>
      <c r="Y39" s="373" t="e">
        <f>#REF!</f>
        <v>#REF!</v>
      </c>
    </row>
    <row r="40" spans="1:25" s="346" customFormat="1" outlineLevel="1">
      <c r="A40" s="347"/>
      <c r="B40" s="418"/>
      <c r="C40" s="575" t="s">
        <v>382</v>
      </c>
      <c r="D40" s="563" t="e">
        <f t="shared" si="18"/>
        <v>#REF!</v>
      </c>
      <c r="E40" s="563"/>
      <c r="F40" s="373" t="e">
        <f>#REF!</f>
        <v>#REF!</v>
      </c>
      <c r="G40" s="373" t="e">
        <f>#REF!</f>
        <v>#REF!</v>
      </c>
      <c r="H40" s="373" t="e">
        <f>#REF!</f>
        <v>#REF!</v>
      </c>
      <c r="I40" s="373" t="e">
        <f>#REF!</f>
        <v>#REF!</v>
      </c>
      <c r="J40" s="373" t="e">
        <f>#REF!</f>
        <v>#REF!</v>
      </c>
      <c r="K40" s="373" t="e">
        <f>#REF!</f>
        <v>#REF!</v>
      </c>
      <c r="L40" s="373" t="e">
        <f>#REF!</f>
        <v>#REF!</v>
      </c>
      <c r="M40" s="373" t="e">
        <f>#REF!</f>
        <v>#REF!</v>
      </c>
      <c r="N40" s="373" t="e">
        <f>#REF!</f>
        <v>#REF!</v>
      </c>
      <c r="O40" s="373" t="e">
        <f>#REF!</f>
        <v>#REF!</v>
      </c>
      <c r="P40" s="373" t="e">
        <f>#REF!</f>
        <v>#REF!</v>
      </c>
      <c r="Q40" s="373" t="e">
        <f>#REF!</f>
        <v>#REF!</v>
      </c>
      <c r="R40" s="373" t="e">
        <f>#REF!</f>
        <v>#REF!</v>
      </c>
      <c r="S40" s="373" t="e">
        <f>#REF!</f>
        <v>#REF!</v>
      </c>
      <c r="T40" s="373" t="e">
        <f>#REF!</f>
        <v>#REF!</v>
      </c>
      <c r="U40" s="373" t="e">
        <f>#REF!</f>
        <v>#REF!</v>
      </c>
      <c r="V40" s="373" t="e">
        <f>#REF!</f>
        <v>#REF!</v>
      </c>
      <c r="W40" s="373" t="e">
        <f>#REF!</f>
        <v>#REF!</v>
      </c>
      <c r="X40" s="373" t="e">
        <f>#REF!</f>
        <v>#REF!</v>
      </c>
      <c r="Y40" s="373" t="e">
        <f>#REF!</f>
        <v>#REF!</v>
      </c>
    </row>
    <row r="41" spans="1:25" s="346" customFormat="1" outlineLevel="1">
      <c r="A41" s="347"/>
      <c r="B41" s="418"/>
      <c r="C41" s="575" t="s">
        <v>378</v>
      </c>
      <c r="D41" s="563" t="e">
        <f t="shared" si="18"/>
        <v>#REF!</v>
      </c>
      <c r="E41" s="563"/>
      <c r="F41" s="373" t="e">
        <f>#REF!</f>
        <v>#REF!</v>
      </c>
      <c r="G41" s="373" t="e">
        <f>#REF!</f>
        <v>#REF!</v>
      </c>
      <c r="H41" s="373" t="e">
        <f>#REF!</f>
        <v>#REF!</v>
      </c>
      <c r="I41" s="373" t="e">
        <f>#REF!</f>
        <v>#REF!</v>
      </c>
      <c r="J41" s="373" t="e">
        <f>#REF!</f>
        <v>#REF!</v>
      </c>
      <c r="K41" s="373" t="e">
        <f>#REF!</f>
        <v>#REF!</v>
      </c>
      <c r="L41" s="373" t="e">
        <f>#REF!</f>
        <v>#REF!</v>
      </c>
      <c r="M41" s="373" t="e">
        <f>#REF!</f>
        <v>#REF!</v>
      </c>
      <c r="N41" s="373" t="e">
        <f>#REF!</f>
        <v>#REF!</v>
      </c>
      <c r="O41" s="373" t="e">
        <f>#REF!</f>
        <v>#REF!</v>
      </c>
      <c r="P41" s="373" t="e">
        <f>#REF!</f>
        <v>#REF!</v>
      </c>
      <c r="Q41" s="373" t="e">
        <f>#REF!</f>
        <v>#REF!</v>
      </c>
      <c r="R41" s="373" t="e">
        <f>#REF!</f>
        <v>#REF!</v>
      </c>
      <c r="S41" s="373" t="e">
        <f>#REF!</f>
        <v>#REF!</v>
      </c>
      <c r="T41" s="373" t="e">
        <f>#REF!</f>
        <v>#REF!</v>
      </c>
      <c r="U41" s="373" t="e">
        <f>#REF!</f>
        <v>#REF!</v>
      </c>
      <c r="V41" s="373" t="e">
        <f>#REF!</f>
        <v>#REF!</v>
      </c>
      <c r="W41" s="373" t="e">
        <f>#REF!</f>
        <v>#REF!</v>
      </c>
      <c r="X41" s="373" t="e">
        <f>#REF!</f>
        <v>#REF!</v>
      </c>
      <c r="Y41" s="373" t="e">
        <f>#REF!</f>
        <v>#REF!</v>
      </c>
    </row>
    <row r="42" spans="1:25" s="346" customFormat="1">
      <c r="A42" s="347"/>
      <c r="B42" s="550"/>
      <c r="C42" s="350"/>
      <c r="D42" s="374"/>
      <c r="E42" s="374"/>
      <c r="F42" s="375"/>
      <c r="G42" s="375"/>
      <c r="H42" s="375"/>
      <c r="I42" s="375"/>
      <c r="J42" s="375"/>
      <c r="K42" s="375"/>
      <c r="L42" s="375"/>
      <c r="M42" s="375"/>
      <c r="N42" s="375"/>
      <c r="O42" s="375"/>
      <c r="P42" s="375"/>
      <c r="Q42" s="375"/>
      <c r="R42" s="375"/>
      <c r="S42" s="375"/>
      <c r="T42" s="375"/>
      <c r="U42" s="375"/>
      <c r="V42" s="375"/>
      <c r="W42" s="375"/>
      <c r="X42" s="375"/>
      <c r="Y42" s="375"/>
    </row>
    <row r="43" spans="1:25" s="346" customFormat="1">
      <c r="A43" s="347"/>
      <c r="B43" s="549" t="s">
        <v>359</v>
      </c>
      <c r="C43" s="349"/>
      <c r="D43" s="563" t="e">
        <f>SUM(F43:Y43)</f>
        <v>#REF!</v>
      </c>
      <c r="E43" s="561"/>
      <c r="F43" s="372" t="e">
        <f t="shared" ref="F43:Y43" si="22">SUM(F44:F44)</f>
        <v>#REF!</v>
      </c>
      <c r="G43" s="372" t="e">
        <f t="shared" si="22"/>
        <v>#REF!</v>
      </c>
      <c r="H43" s="372" t="e">
        <f t="shared" si="22"/>
        <v>#REF!</v>
      </c>
      <c r="I43" s="372" t="e">
        <f t="shared" si="22"/>
        <v>#REF!</v>
      </c>
      <c r="J43" s="372" t="e">
        <f t="shared" si="22"/>
        <v>#REF!</v>
      </c>
      <c r="K43" s="372" t="e">
        <f t="shared" si="22"/>
        <v>#REF!</v>
      </c>
      <c r="L43" s="372" t="e">
        <f t="shared" si="22"/>
        <v>#REF!</v>
      </c>
      <c r="M43" s="372" t="e">
        <f t="shared" si="22"/>
        <v>#REF!</v>
      </c>
      <c r="N43" s="372" t="e">
        <f t="shared" si="22"/>
        <v>#REF!</v>
      </c>
      <c r="O43" s="372" t="e">
        <f t="shared" si="22"/>
        <v>#REF!</v>
      </c>
      <c r="P43" s="372" t="e">
        <f t="shared" si="22"/>
        <v>#REF!</v>
      </c>
      <c r="Q43" s="372" t="e">
        <f t="shared" si="22"/>
        <v>#REF!</v>
      </c>
      <c r="R43" s="372" t="e">
        <f t="shared" si="22"/>
        <v>#REF!</v>
      </c>
      <c r="S43" s="372" t="e">
        <f t="shared" si="22"/>
        <v>#REF!</v>
      </c>
      <c r="T43" s="372" t="e">
        <f t="shared" si="22"/>
        <v>#REF!</v>
      </c>
      <c r="U43" s="372" t="e">
        <f t="shared" si="22"/>
        <v>#REF!</v>
      </c>
      <c r="V43" s="372" t="e">
        <f t="shared" si="22"/>
        <v>#REF!</v>
      </c>
      <c r="W43" s="372" t="e">
        <f t="shared" si="22"/>
        <v>#REF!</v>
      </c>
      <c r="X43" s="372" t="e">
        <f t="shared" si="22"/>
        <v>#REF!</v>
      </c>
      <c r="Y43" s="372" t="e">
        <f t="shared" si="22"/>
        <v>#REF!</v>
      </c>
    </row>
    <row r="44" spans="1:25" s="346" customFormat="1">
      <c r="A44" s="347"/>
      <c r="B44" s="418" t="s">
        <v>192</v>
      </c>
      <c r="C44" s="349"/>
      <c r="D44" s="563" t="e">
        <f>SUM(F44:Y44)</f>
        <v>#REF!</v>
      </c>
      <c r="E44" s="563"/>
      <c r="F44" s="373" t="e">
        <f t="shared" ref="F44:T44" si="23">IF(F16&gt;0,0,-F16)</f>
        <v>#REF!</v>
      </c>
      <c r="G44" s="373" t="e">
        <f t="shared" si="23"/>
        <v>#REF!</v>
      </c>
      <c r="H44" s="373" t="e">
        <f t="shared" si="23"/>
        <v>#REF!</v>
      </c>
      <c r="I44" s="373" t="e">
        <f t="shared" si="23"/>
        <v>#REF!</v>
      </c>
      <c r="J44" s="373" t="e">
        <f t="shared" si="23"/>
        <v>#REF!</v>
      </c>
      <c r="K44" s="373" t="e">
        <f t="shared" si="23"/>
        <v>#REF!</v>
      </c>
      <c r="L44" s="373" t="e">
        <f t="shared" si="23"/>
        <v>#REF!</v>
      </c>
      <c r="M44" s="373" t="e">
        <f t="shared" si="23"/>
        <v>#REF!</v>
      </c>
      <c r="N44" s="373" t="e">
        <f t="shared" si="23"/>
        <v>#REF!</v>
      </c>
      <c r="O44" s="373" t="e">
        <f t="shared" si="23"/>
        <v>#REF!</v>
      </c>
      <c r="P44" s="373" t="e">
        <f t="shared" si="23"/>
        <v>#REF!</v>
      </c>
      <c r="Q44" s="373" t="e">
        <f t="shared" si="23"/>
        <v>#REF!</v>
      </c>
      <c r="R44" s="373" t="e">
        <f t="shared" si="23"/>
        <v>#REF!</v>
      </c>
      <c r="S44" s="373" t="e">
        <f t="shared" si="23"/>
        <v>#REF!</v>
      </c>
      <c r="T44" s="373" t="e">
        <f t="shared" si="23"/>
        <v>#REF!</v>
      </c>
      <c r="U44" s="373" t="e">
        <f>IF(U16&gt;0,0,-U16)</f>
        <v>#REF!</v>
      </c>
      <c r="V44" s="373" t="e">
        <f>IF(V16&gt;0,0,-V16)</f>
        <v>#REF!</v>
      </c>
      <c r="W44" s="373" t="e">
        <f>IF(W16&gt;0,0,-W16)</f>
        <v>#REF!</v>
      </c>
      <c r="X44" s="373" t="e">
        <f>IF(X16&gt;0,0,-X16)</f>
        <v>#REF!</v>
      </c>
      <c r="Y44" s="373" t="e">
        <f>IF(Y16&gt;0,0,-Y16)</f>
        <v>#REF!</v>
      </c>
    </row>
    <row r="45" spans="1:25" s="346" customFormat="1">
      <c r="B45" s="419"/>
      <c r="C45" s="350"/>
      <c r="D45" s="374"/>
      <c r="E45" s="563"/>
      <c r="F45" s="375"/>
      <c r="G45" s="375"/>
      <c r="H45" s="375"/>
      <c r="I45" s="375"/>
      <c r="J45" s="375"/>
      <c r="K45" s="375"/>
      <c r="L45" s="375"/>
      <c r="M45" s="375"/>
      <c r="N45" s="375"/>
      <c r="O45" s="375"/>
      <c r="P45" s="375"/>
      <c r="Q45" s="375"/>
      <c r="R45" s="375"/>
      <c r="S45" s="375"/>
      <c r="T45" s="375"/>
      <c r="U45" s="375"/>
      <c r="V45" s="375"/>
      <c r="W45" s="375"/>
      <c r="X45" s="375"/>
      <c r="Y45" s="375"/>
    </row>
    <row r="46" spans="1:25" s="346" customFormat="1">
      <c r="B46" s="403" t="s">
        <v>233</v>
      </c>
      <c r="C46" s="420"/>
      <c r="D46" s="563" t="e">
        <f>SUM(F46:Y46)</f>
        <v>#REF!</v>
      </c>
      <c r="E46" s="566"/>
      <c r="F46" s="381" t="e">
        <f t="shared" ref="F46:T46" si="24">F36-F43</f>
        <v>#REF!</v>
      </c>
      <c r="G46" s="381" t="e">
        <f t="shared" si="24"/>
        <v>#REF!</v>
      </c>
      <c r="H46" s="381" t="e">
        <f t="shared" si="24"/>
        <v>#REF!</v>
      </c>
      <c r="I46" s="381" t="e">
        <f t="shared" si="24"/>
        <v>#REF!</v>
      </c>
      <c r="J46" s="381" t="e">
        <f t="shared" si="24"/>
        <v>#REF!</v>
      </c>
      <c r="K46" s="381" t="e">
        <f t="shared" si="24"/>
        <v>#REF!</v>
      </c>
      <c r="L46" s="381" t="e">
        <f t="shared" si="24"/>
        <v>#REF!</v>
      </c>
      <c r="M46" s="381" t="e">
        <f t="shared" si="24"/>
        <v>#REF!</v>
      </c>
      <c r="N46" s="381" t="e">
        <f t="shared" si="24"/>
        <v>#REF!</v>
      </c>
      <c r="O46" s="381" t="e">
        <f t="shared" si="24"/>
        <v>#REF!</v>
      </c>
      <c r="P46" s="381" t="e">
        <f t="shared" si="24"/>
        <v>#REF!</v>
      </c>
      <c r="Q46" s="381" t="e">
        <f t="shared" si="24"/>
        <v>#REF!</v>
      </c>
      <c r="R46" s="381" t="e">
        <f t="shared" si="24"/>
        <v>#REF!</v>
      </c>
      <c r="S46" s="381" t="e">
        <f t="shared" si="24"/>
        <v>#REF!</v>
      </c>
      <c r="T46" s="381" t="e">
        <f t="shared" si="24"/>
        <v>#REF!</v>
      </c>
      <c r="U46" s="381" t="e">
        <f>U36-U43</f>
        <v>#REF!</v>
      </c>
      <c r="V46" s="381" t="e">
        <f>V36-V43</f>
        <v>#REF!</v>
      </c>
      <c r="W46" s="381" t="e">
        <f>W36-W43</f>
        <v>#REF!</v>
      </c>
      <c r="X46" s="381" t="e">
        <f>X36-X43</f>
        <v>#REF!</v>
      </c>
      <c r="Y46" s="381" t="e">
        <f>Y36-Y43</f>
        <v>#REF!</v>
      </c>
    </row>
    <row r="47" spans="1:25" s="346" customFormat="1">
      <c r="B47" s="347"/>
      <c r="D47" s="377"/>
      <c r="E47" s="377"/>
      <c r="F47" s="377"/>
      <c r="G47" s="377"/>
      <c r="H47" s="377"/>
      <c r="I47" s="377"/>
      <c r="J47" s="377"/>
      <c r="K47" s="377"/>
      <c r="L47" s="377"/>
      <c r="M47" s="377"/>
      <c r="N47" s="377"/>
      <c r="O47" s="377"/>
      <c r="P47" s="377"/>
      <c r="Q47" s="377"/>
      <c r="R47" s="377"/>
      <c r="S47" s="377"/>
      <c r="T47" s="377"/>
      <c r="U47" s="377"/>
      <c r="V47" s="377"/>
      <c r="W47" s="377"/>
      <c r="X47" s="377"/>
      <c r="Y47" s="377"/>
    </row>
    <row r="48" spans="1:25" s="346" customFormat="1">
      <c r="A48" s="347" t="s">
        <v>351</v>
      </c>
      <c r="B48" s="352"/>
      <c r="D48" s="352"/>
      <c r="E48" s="351"/>
      <c r="F48" s="382"/>
      <c r="G48" s="382"/>
      <c r="H48" s="382"/>
      <c r="I48" s="382"/>
      <c r="J48" s="382"/>
      <c r="K48" s="382"/>
      <c r="L48" s="382"/>
      <c r="M48" s="382"/>
      <c r="N48" s="382"/>
      <c r="O48" s="382"/>
      <c r="P48" s="382"/>
      <c r="Q48" s="382"/>
      <c r="R48" s="382"/>
      <c r="S48" s="382"/>
      <c r="T48" s="382"/>
      <c r="U48" s="382"/>
      <c r="V48" s="382"/>
      <c r="W48" s="382"/>
      <c r="X48" s="382"/>
      <c r="Y48" s="382"/>
    </row>
    <row r="49" spans="1:25" s="346" customFormat="1" hidden="1" outlineLevel="1">
      <c r="B49" s="557" t="s">
        <v>217</v>
      </c>
      <c r="C49" s="558">
        <v>0.05</v>
      </c>
      <c r="D49" s="557"/>
      <c r="E49" s="558"/>
      <c r="F49" s="404" t="e">
        <f t="shared" ref="F49:T49" si="25">F46/(1+$C$49)^F$35</f>
        <v>#REF!</v>
      </c>
      <c r="G49" s="404" t="e">
        <f t="shared" si="25"/>
        <v>#REF!</v>
      </c>
      <c r="H49" s="404" t="e">
        <f t="shared" si="25"/>
        <v>#REF!</v>
      </c>
      <c r="I49" s="404" t="e">
        <f t="shared" si="25"/>
        <v>#REF!</v>
      </c>
      <c r="J49" s="404" t="e">
        <f t="shared" si="25"/>
        <v>#REF!</v>
      </c>
      <c r="K49" s="404" t="e">
        <f t="shared" si="25"/>
        <v>#REF!</v>
      </c>
      <c r="L49" s="404" t="e">
        <f t="shared" si="25"/>
        <v>#REF!</v>
      </c>
      <c r="M49" s="404" t="e">
        <f t="shared" si="25"/>
        <v>#REF!</v>
      </c>
      <c r="N49" s="404" t="e">
        <f t="shared" si="25"/>
        <v>#REF!</v>
      </c>
      <c r="O49" s="404" t="e">
        <f t="shared" si="25"/>
        <v>#REF!</v>
      </c>
      <c r="P49" s="404" t="e">
        <f t="shared" si="25"/>
        <v>#REF!</v>
      </c>
      <c r="Q49" s="404" t="e">
        <f t="shared" si="25"/>
        <v>#REF!</v>
      </c>
      <c r="R49" s="404" t="e">
        <f t="shared" si="25"/>
        <v>#REF!</v>
      </c>
      <c r="S49" s="404" t="e">
        <f t="shared" si="25"/>
        <v>#REF!</v>
      </c>
      <c r="T49" s="404" t="e">
        <f t="shared" si="25"/>
        <v>#REF!</v>
      </c>
      <c r="U49" s="404"/>
      <c r="V49" s="404"/>
      <c r="W49" s="404"/>
      <c r="X49" s="404"/>
      <c r="Y49" s="404"/>
    </row>
    <row r="50" spans="1:25" s="346" customFormat="1" hidden="1" outlineLevel="1">
      <c r="A50" s="346" t="s">
        <v>90</v>
      </c>
      <c r="B50" s="397"/>
      <c r="C50" s="397"/>
      <c r="D50" s="351"/>
      <c r="E50" s="397" t="s">
        <v>216</v>
      </c>
      <c r="F50" s="416" t="e">
        <f>SUM($F$49:F49)</f>
        <v>#REF!</v>
      </c>
      <c r="G50" s="416" t="e">
        <f>SUM($F$49:G49)</f>
        <v>#REF!</v>
      </c>
      <c r="H50" s="416" t="e">
        <f>SUM($F$49:H49)</f>
        <v>#REF!</v>
      </c>
      <c r="I50" s="416" t="e">
        <f>SUM($F$49:I49)</f>
        <v>#REF!</v>
      </c>
      <c r="J50" s="416" t="e">
        <f>SUM($F$49:J49)</f>
        <v>#REF!</v>
      </c>
      <c r="K50" s="416" t="e">
        <f>SUM($F$49:K49)</f>
        <v>#REF!</v>
      </c>
      <c r="L50" s="416" t="e">
        <f>SUM($F$49:L49)</f>
        <v>#REF!</v>
      </c>
      <c r="M50" s="416" t="e">
        <f>SUM($F$49:M49)</f>
        <v>#REF!</v>
      </c>
      <c r="N50" s="416" t="e">
        <f>SUM($F$49:N49)</f>
        <v>#REF!</v>
      </c>
      <c r="O50" s="416" t="e">
        <f>SUM($F$49:O49)</f>
        <v>#REF!</v>
      </c>
      <c r="P50" s="416">
        <v>0</v>
      </c>
      <c r="Q50" s="416">
        <v>0</v>
      </c>
      <c r="R50" s="416">
        <v>0</v>
      </c>
      <c r="S50" s="416">
        <v>0</v>
      </c>
      <c r="T50" s="416">
        <v>0</v>
      </c>
      <c r="U50" s="416"/>
      <c r="V50" s="416"/>
      <c r="W50" s="416"/>
      <c r="X50" s="416"/>
      <c r="Y50" s="416"/>
    </row>
    <row r="51" spans="1:25" s="346" customFormat="1" ht="13" hidden="1" outlineLevel="1" thickBot="1">
      <c r="B51" s="398"/>
      <c r="C51" s="397"/>
      <c r="D51" s="351"/>
      <c r="E51" s="376"/>
      <c r="F51" s="376"/>
      <c r="G51" s="376"/>
      <c r="H51" s="376"/>
      <c r="I51" s="376"/>
      <c r="J51" s="376"/>
      <c r="K51" s="376"/>
      <c r="L51" s="376"/>
      <c r="M51" s="376"/>
      <c r="N51" s="376"/>
      <c r="O51" s="376"/>
      <c r="P51" s="376"/>
      <c r="Q51" s="376"/>
      <c r="R51" s="376"/>
      <c r="S51" s="376"/>
      <c r="T51" s="376"/>
      <c r="U51" s="376"/>
      <c r="V51" s="376"/>
      <c r="W51" s="376"/>
      <c r="X51" s="398"/>
      <c r="Y51" s="376"/>
    </row>
    <row r="52" spans="1:25" s="346" customFormat="1" ht="13" hidden="1" outlineLevel="1" thickBot="1">
      <c r="A52" s="346" t="s">
        <v>90</v>
      </c>
      <c r="B52" s="397"/>
      <c r="C52" s="397"/>
      <c r="D52" s="351"/>
      <c r="E52" s="376"/>
      <c r="F52" s="376"/>
      <c r="G52" s="376"/>
      <c r="H52" s="376"/>
      <c r="I52" s="376"/>
      <c r="J52" s="376"/>
      <c r="K52" s="376"/>
      <c r="L52" s="376"/>
      <c r="M52" s="376"/>
      <c r="N52" s="376"/>
      <c r="O52" s="376"/>
      <c r="P52" s="376"/>
      <c r="Q52" s="376"/>
      <c r="R52" s="376"/>
      <c r="S52" s="376"/>
      <c r="T52" s="376"/>
      <c r="U52" s="376"/>
      <c r="V52" s="376"/>
      <c r="W52" s="376"/>
      <c r="X52" s="397"/>
      <c r="Y52" s="576"/>
    </row>
    <row r="53" spans="1:25" s="346" customFormat="1" hidden="1" outlineLevel="1">
      <c r="B53" s="392"/>
      <c r="C53" s="392"/>
      <c r="D53" s="371"/>
      <c r="E53" s="395"/>
      <c r="F53" s="395"/>
      <c r="G53" s="395"/>
      <c r="H53" s="395"/>
      <c r="I53" s="395"/>
      <c r="J53" s="395"/>
      <c r="K53" s="395"/>
      <c r="L53" s="395"/>
      <c r="M53" s="395"/>
      <c r="N53" s="395"/>
      <c r="O53" s="395"/>
      <c r="P53" s="395"/>
      <c r="Q53" s="395"/>
      <c r="R53" s="395"/>
      <c r="S53" s="395"/>
      <c r="T53" s="395"/>
      <c r="U53" s="395"/>
      <c r="V53" s="395"/>
      <c r="W53" s="395"/>
      <c r="X53" s="392"/>
      <c r="Y53" s="395"/>
    </row>
    <row r="54" spans="1:25" s="346" customFormat="1" collapsed="1">
      <c r="A54" s="346" t="s">
        <v>90</v>
      </c>
      <c r="B54" s="557" t="s">
        <v>196</v>
      </c>
      <c r="C54" s="558">
        <v>0.1</v>
      </c>
      <c r="D54" s="402"/>
      <c r="E54" s="404"/>
      <c r="F54" s="404" t="e">
        <f t="shared" ref="F54:T54" si="26">F46/(1+$C$54)^F$35</f>
        <v>#REF!</v>
      </c>
      <c r="G54" s="404" t="e">
        <f t="shared" si="26"/>
        <v>#REF!</v>
      </c>
      <c r="H54" s="404" t="e">
        <f t="shared" si="26"/>
        <v>#REF!</v>
      </c>
      <c r="I54" s="404" t="e">
        <f t="shared" si="26"/>
        <v>#REF!</v>
      </c>
      <c r="J54" s="404" t="e">
        <f t="shared" si="26"/>
        <v>#REF!</v>
      </c>
      <c r="K54" s="404" t="e">
        <f t="shared" si="26"/>
        <v>#REF!</v>
      </c>
      <c r="L54" s="404" t="e">
        <f t="shared" si="26"/>
        <v>#REF!</v>
      </c>
      <c r="M54" s="404" t="e">
        <f t="shared" si="26"/>
        <v>#REF!</v>
      </c>
      <c r="N54" s="404" t="e">
        <f t="shared" si="26"/>
        <v>#REF!</v>
      </c>
      <c r="O54" s="404" t="e">
        <f t="shared" si="26"/>
        <v>#REF!</v>
      </c>
      <c r="P54" s="404" t="e">
        <f t="shared" si="26"/>
        <v>#REF!</v>
      </c>
      <c r="Q54" s="404" t="e">
        <f t="shared" si="26"/>
        <v>#REF!</v>
      </c>
      <c r="R54" s="404" t="e">
        <f t="shared" si="26"/>
        <v>#REF!</v>
      </c>
      <c r="S54" s="404" t="e">
        <f t="shared" si="26"/>
        <v>#REF!</v>
      </c>
      <c r="T54" s="404" t="e">
        <f t="shared" si="26"/>
        <v>#REF!</v>
      </c>
      <c r="U54" s="404" t="e">
        <f>U46/(1+$C$54)^U$35</f>
        <v>#REF!</v>
      </c>
      <c r="V54" s="404" t="e">
        <f>V46/(1+$C$54)^V$35</f>
        <v>#REF!</v>
      </c>
      <c r="W54" s="404" t="e">
        <f>W46/(1+$C$54)^W$35</f>
        <v>#REF!</v>
      </c>
      <c r="X54" s="404" t="e">
        <f>X46/(1+$C$54)^X$35</f>
        <v>#REF!</v>
      </c>
      <c r="Y54" s="404" t="e">
        <f>Y46/(1+$C$54)^Y$35</f>
        <v>#REF!</v>
      </c>
    </row>
    <row r="55" spans="1:25" s="346" customFormat="1">
      <c r="B55" s="347"/>
      <c r="C55" s="397"/>
      <c r="D55" s="351"/>
      <c r="E55" s="397" t="s">
        <v>205</v>
      </c>
      <c r="F55" s="416" t="e">
        <f>SUM($F$54:F54)</f>
        <v>#REF!</v>
      </c>
      <c r="G55" s="416" t="e">
        <f>SUM($F$54:G54)</f>
        <v>#REF!</v>
      </c>
      <c r="H55" s="416" t="e">
        <f>SUM($F$54:H54)</f>
        <v>#REF!</v>
      </c>
      <c r="I55" s="416" t="e">
        <f>SUM($F$54:I54)</f>
        <v>#REF!</v>
      </c>
      <c r="J55" s="416" t="e">
        <f>SUM($F$54:J54)</f>
        <v>#REF!</v>
      </c>
      <c r="K55" s="416" t="e">
        <f>SUM($F$54:K54)</f>
        <v>#REF!</v>
      </c>
      <c r="L55" s="416" t="e">
        <f>SUM($F$54:L54)</f>
        <v>#REF!</v>
      </c>
      <c r="M55" s="416" t="e">
        <f>SUM($F$54:M54)</f>
        <v>#REF!</v>
      </c>
      <c r="N55" s="416" t="e">
        <f>SUM($F$54:N54)</f>
        <v>#REF!</v>
      </c>
      <c r="O55" s="416" t="e">
        <f>SUM($F$54:O54)</f>
        <v>#REF!</v>
      </c>
      <c r="P55" s="416" t="e">
        <f>SUM($F$54:P54)</f>
        <v>#REF!</v>
      </c>
      <c r="Q55" s="416" t="e">
        <f>SUM($F$54:Q54)</f>
        <v>#REF!</v>
      </c>
      <c r="R55" s="416" t="e">
        <f>SUM($F$54:R54)</f>
        <v>#REF!</v>
      </c>
      <c r="S55" s="416" t="e">
        <f>SUM($F$54:S54)</f>
        <v>#REF!</v>
      </c>
      <c r="T55" s="416" t="e">
        <f>SUM($F$54:T54)</f>
        <v>#REF!</v>
      </c>
      <c r="U55" s="416" t="e">
        <f>SUM($F$54:U54)</f>
        <v>#REF!</v>
      </c>
      <c r="V55" s="416" t="e">
        <f>SUM($F$54:V54)</f>
        <v>#REF!</v>
      </c>
      <c r="W55" s="416" t="e">
        <f>SUM($F$54:W54)</f>
        <v>#REF!</v>
      </c>
      <c r="X55" s="416" t="e">
        <f>SUM($F$54:X54)</f>
        <v>#REF!</v>
      </c>
      <c r="Y55" s="416" t="e">
        <f>SUM($F$54:Y54)</f>
        <v>#REF!</v>
      </c>
    </row>
    <row r="56" spans="1:25" s="346" customFormat="1">
      <c r="B56" s="398"/>
      <c r="C56" s="397"/>
      <c r="D56" s="351"/>
      <c r="E56" s="376"/>
      <c r="F56" s="376"/>
      <c r="G56" s="376"/>
      <c r="H56" s="376"/>
      <c r="I56" s="376"/>
      <c r="J56" s="376"/>
      <c r="K56" s="376"/>
      <c r="L56" s="376"/>
      <c r="M56" s="376"/>
      <c r="N56" s="376"/>
      <c r="O56" s="376"/>
      <c r="P56" s="376"/>
      <c r="Q56" s="376"/>
      <c r="R56" s="376"/>
      <c r="S56" s="423"/>
      <c r="T56" s="424"/>
      <c r="U56" s="424"/>
      <c r="V56" s="424"/>
      <c r="W56" s="424"/>
      <c r="X56" s="423" t="s">
        <v>238</v>
      </c>
      <c r="Y56" s="424" t="e">
        <f>-SUM(#REF!)</f>
        <v>#REF!</v>
      </c>
    </row>
    <row r="57" spans="1:25" s="346" customFormat="1" ht="13">
      <c r="A57" s="346" t="s">
        <v>90</v>
      </c>
      <c r="B57" s="397"/>
      <c r="C57" s="397"/>
      <c r="D57" s="351"/>
      <c r="E57" s="376"/>
      <c r="F57" s="376"/>
      <c r="G57" s="376"/>
      <c r="H57" s="376"/>
      <c r="I57" s="376"/>
      <c r="J57" s="376"/>
      <c r="K57" s="376"/>
      <c r="L57" s="376"/>
      <c r="M57" s="376"/>
      <c r="N57" s="376"/>
      <c r="O57" s="376"/>
      <c r="P57" s="376"/>
      <c r="Q57" s="376"/>
      <c r="R57" s="376"/>
      <c r="S57" s="425"/>
      <c r="T57" s="628"/>
      <c r="U57" s="628"/>
      <c r="V57" s="628"/>
      <c r="W57" s="628"/>
      <c r="X57" s="425" t="s">
        <v>146</v>
      </c>
      <c r="Y57" s="627" t="e">
        <f>IF(Y55+Y56&gt;0,Y55+Y56,0)</f>
        <v>#REF!</v>
      </c>
    </row>
    <row r="58" spans="1:25" s="346" customFormat="1">
      <c r="B58" s="392"/>
      <c r="C58" s="392"/>
      <c r="D58" s="371"/>
      <c r="E58" s="395"/>
      <c r="F58" s="395"/>
      <c r="G58" s="395"/>
      <c r="H58" s="395"/>
      <c r="I58" s="395"/>
      <c r="J58" s="395"/>
      <c r="K58" s="395"/>
      <c r="L58" s="395"/>
      <c r="M58" s="395"/>
      <c r="N58" s="395"/>
      <c r="O58" s="395"/>
      <c r="P58" s="395"/>
      <c r="Q58" s="395"/>
      <c r="R58" s="395"/>
      <c r="S58" s="395"/>
      <c r="T58" s="395"/>
      <c r="U58" s="395"/>
      <c r="V58" s="395"/>
      <c r="W58" s="395"/>
      <c r="X58" s="392"/>
      <c r="Y58" s="395"/>
    </row>
    <row r="59" spans="1:25" s="346" customFormat="1" hidden="1" outlineLevel="1">
      <c r="B59" s="383" t="s">
        <v>196</v>
      </c>
      <c r="C59" s="387">
        <v>0.15</v>
      </c>
      <c r="D59" s="351"/>
      <c r="E59" s="376"/>
      <c r="F59" s="376" t="e">
        <f t="shared" ref="F59:Y59" si="27">F46/(1+$C$59)^F$35</f>
        <v>#REF!</v>
      </c>
      <c r="G59" s="376" t="e">
        <f t="shared" si="27"/>
        <v>#REF!</v>
      </c>
      <c r="H59" s="376" t="e">
        <f t="shared" si="27"/>
        <v>#REF!</v>
      </c>
      <c r="I59" s="376" t="e">
        <f t="shared" si="27"/>
        <v>#REF!</v>
      </c>
      <c r="J59" s="376" t="e">
        <f t="shared" si="27"/>
        <v>#REF!</v>
      </c>
      <c r="K59" s="376" t="e">
        <f t="shared" si="27"/>
        <v>#REF!</v>
      </c>
      <c r="L59" s="376" t="e">
        <f t="shared" si="27"/>
        <v>#REF!</v>
      </c>
      <c r="M59" s="376" t="e">
        <f t="shared" si="27"/>
        <v>#REF!</v>
      </c>
      <c r="N59" s="376" t="e">
        <f t="shared" si="27"/>
        <v>#REF!</v>
      </c>
      <c r="O59" s="376" t="e">
        <f t="shared" si="27"/>
        <v>#REF!</v>
      </c>
      <c r="P59" s="376" t="e">
        <f t="shared" si="27"/>
        <v>#REF!</v>
      </c>
      <c r="Q59" s="376" t="e">
        <f t="shared" si="27"/>
        <v>#REF!</v>
      </c>
      <c r="R59" s="376" t="e">
        <f t="shared" si="27"/>
        <v>#REF!</v>
      </c>
      <c r="S59" s="376" t="e">
        <f t="shared" si="27"/>
        <v>#REF!</v>
      </c>
      <c r="T59" s="376" t="e">
        <f t="shared" si="27"/>
        <v>#REF!</v>
      </c>
      <c r="U59" s="376" t="e">
        <f t="shared" si="27"/>
        <v>#REF!</v>
      </c>
      <c r="V59" s="376" t="e">
        <f t="shared" si="27"/>
        <v>#REF!</v>
      </c>
      <c r="W59" s="376" t="e">
        <f t="shared" si="27"/>
        <v>#REF!</v>
      </c>
      <c r="X59" s="376" t="e">
        <f t="shared" si="27"/>
        <v>#REF!</v>
      </c>
      <c r="Y59" s="376" t="e">
        <f t="shared" si="27"/>
        <v>#REF!</v>
      </c>
    </row>
    <row r="60" spans="1:25" s="346" customFormat="1" hidden="1" outlineLevel="1">
      <c r="B60" s="347"/>
      <c r="C60" s="397"/>
      <c r="D60" s="351"/>
      <c r="E60" s="397" t="s">
        <v>205</v>
      </c>
      <c r="F60" s="416" t="e">
        <f>SUM($F$59:F59)</f>
        <v>#REF!</v>
      </c>
      <c r="G60" s="416" t="e">
        <f>SUM($F$59:G59)</f>
        <v>#REF!</v>
      </c>
      <c r="H60" s="416" t="e">
        <f>SUM($F$59:H59)</f>
        <v>#REF!</v>
      </c>
      <c r="I60" s="416" t="e">
        <f>SUM($F$59:I59)</f>
        <v>#REF!</v>
      </c>
      <c r="J60" s="416" t="e">
        <f>SUM($F$59:J59)</f>
        <v>#REF!</v>
      </c>
      <c r="K60" s="416" t="e">
        <f>SUM($F$59:K59)</f>
        <v>#REF!</v>
      </c>
      <c r="L60" s="416" t="e">
        <f>SUM($F$59:L59)</f>
        <v>#REF!</v>
      </c>
      <c r="M60" s="416" t="e">
        <f>SUM($F$59:M59)</f>
        <v>#REF!</v>
      </c>
      <c r="N60" s="416" t="e">
        <f>SUM($F$59:N59)</f>
        <v>#REF!</v>
      </c>
      <c r="O60" s="416" t="e">
        <f>SUM($F$59:O59)</f>
        <v>#REF!</v>
      </c>
      <c r="P60" s="416">
        <v>0</v>
      </c>
      <c r="Q60" s="416">
        <v>0</v>
      </c>
      <c r="R60" s="416">
        <v>0</v>
      </c>
      <c r="S60" s="416">
        <v>0</v>
      </c>
      <c r="T60" s="416">
        <v>0</v>
      </c>
      <c r="U60" s="416">
        <v>0</v>
      </c>
      <c r="V60" s="416">
        <v>0</v>
      </c>
      <c r="W60" s="416">
        <v>0</v>
      </c>
      <c r="X60" s="416">
        <v>0</v>
      </c>
      <c r="Y60" s="416">
        <v>0</v>
      </c>
    </row>
    <row r="61" spans="1:25" s="346" customFormat="1" ht="13" hidden="1" outlineLevel="1" thickBot="1">
      <c r="B61" s="398"/>
      <c r="C61" s="397"/>
      <c r="D61" s="351"/>
      <c r="E61" s="376"/>
      <c r="F61" s="382"/>
      <c r="G61" s="382"/>
      <c r="H61" s="382"/>
      <c r="I61" s="382"/>
      <c r="J61" s="382"/>
      <c r="K61" s="382"/>
      <c r="L61" s="382"/>
      <c r="M61" s="382"/>
      <c r="N61" s="382"/>
      <c r="O61" s="382"/>
      <c r="P61" s="382"/>
      <c r="Q61" s="382"/>
      <c r="R61" s="382"/>
      <c r="S61" s="382"/>
      <c r="T61" s="382"/>
      <c r="U61" s="382"/>
      <c r="V61" s="382"/>
      <c r="W61" s="382"/>
      <c r="X61" s="398" t="s">
        <v>330</v>
      </c>
      <c r="Y61" s="376" t="e">
        <f>IF(O60&gt;0,(O60*(4%+1.3%)+(1500000*14)),1500000*14)</f>
        <v>#REF!</v>
      </c>
    </row>
    <row r="62" spans="1:25" s="346" customFormat="1" ht="13" hidden="1" outlineLevel="1" thickBot="1">
      <c r="A62" s="346" t="s">
        <v>90</v>
      </c>
      <c r="B62" s="397"/>
      <c r="C62" s="397"/>
      <c r="D62" s="351"/>
      <c r="E62" s="376"/>
      <c r="F62" s="382"/>
      <c r="G62" s="382"/>
      <c r="H62" s="382"/>
      <c r="I62" s="382"/>
      <c r="J62" s="382"/>
      <c r="K62" s="382"/>
      <c r="L62" s="382"/>
      <c r="M62" s="382"/>
      <c r="N62" s="382"/>
      <c r="O62" s="382"/>
      <c r="P62" s="382"/>
      <c r="Q62" s="382"/>
      <c r="R62" s="382"/>
      <c r="S62" s="382"/>
      <c r="T62" s="382"/>
      <c r="U62" s="382"/>
      <c r="V62" s="382"/>
      <c r="W62" s="382"/>
      <c r="X62" s="397" t="s">
        <v>331</v>
      </c>
      <c r="Y62" s="576" t="e">
        <f>O60-Y61</f>
        <v>#REF!</v>
      </c>
    </row>
    <row r="63" spans="1:25" s="346" customFormat="1" hidden="1" outlineLevel="1">
      <c r="B63" s="392"/>
      <c r="C63" s="392"/>
      <c r="D63" s="371"/>
      <c r="E63" s="395"/>
      <c r="F63" s="577"/>
      <c r="G63" s="577"/>
      <c r="H63" s="577"/>
      <c r="I63" s="577"/>
      <c r="J63" s="577"/>
      <c r="K63" s="577"/>
      <c r="L63" s="577"/>
      <c r="M63" s="577"/>
      <c r="N63" s="577"/>
      <c r="O63" s="577"/>
      <c r="P63" s="577"/>
      <c r="Q63" s="577"/>
      <c r="R63" s="577"/>
      <c r="S63" s="577"/>
      <c r="T63" s="577"/>
      <c r="U63" s="577"/>
      <c r="V63" s="577"/>
      <c r="W63" s="577"/>
      <c r="X63" s="392"/>
      <c r="Y63" s="577"/>
    </row>
    <row r="64" spans="1:25" s="406" customFormat="1" collapsed="1"/>
    <row r="65" s="406" customFormat="1"/>
    <row r="66" s="406" customFormat="1"/>
    <row r="67" s="406" customFormat="1"/>
  </sheetData>
  <phoneticPr fontId="9"/>
  <pageMargins left="0.98425196850393704" right="0.39370078740157483" top="0.59055118110236227" bottom="0.39370078740157483" header="0.31496062992125984" footer="0.31496062992125984"/>
  <pageSetup paperSize="8" scale="56" orientation="landscape" cellComments="asDisplayed" horizontalDpi="300" verticalDpi="300" r:id="rId1"/>
  <headerFooter alignWithMargins="0">
    <oddHeader>&amp;R&amp;"ＭＳ Ｐゴシック,標準"&amp;14案３d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showGridLines="0" view="pageBreakPreview" zoomScaleNormal="100" zoomScaleSheetLayoutView="100" zoomScalePageLayoutView="85" workbookViewId="0">
      <selection activeCell="F32" sqref="F32"/>
    </sheetView>
  </sheetViews>
  <sheetFormatPr defaultColWidth="10.1796875" defaultRowHeight="13"/>
  <cols>
    <col min="1" max="1" width="1.81640625" style="630" customWidth="1"/>
    <col min="2" max="2" width="5.453125" style="630" customWidth="1"/>
    <col min="3" max="3" width="15.453125" style="630" bestFit="1" customWidth="1"/>
    <col min="4" max="4" width="3.81640625" style="630" bestFit="1" customWidth="1"/>
    <col min="5" max="8" width="6.81640625" style="630" bestFit="1" customWidth="1"/>
    <col min="9" max="9" width="14.81640625" style="630" bestFit="1" customWidth="1"/>
    <col min="10" max="10" width="38.81640625" style="630" customWidth="1"/>
    <col min="11" max="11" width="1.81640625" style="630" customWidth="1"/>
    <col min="12" max="12" width="9.81640625" style="630" customWidth="1"/>
    <col min="13" max="16384" width="10.1796875" style="630"/>
  </cols>
  <sheetData>
    <row r="1" spans="1:12">
      <c r="A1" s="1149" t="s">
        <v>712</v>
      </c>
      <c r="B1" s="1149"/>
      <c r="C1" s="1149"/>
      <c r="D1" s="1149"/>
      <c r="E1" s="1149"/>
      <c r="F1" s="1149"/>
      <c r="G1" s="629"/>
      <c r="H1" s="629"/>
    </row>
    <row r="3" spans="1:12">
      <c r="J3" s="945" t="s">
        <v>588</v>
      </c>
    </row>
    <row r="4" spans="1:12">
      <c r="J4" s="629"/>
    </row>
    <row r="5" spans="1:12" ht="14">
      <c r="B5" s="951" t="s">
        <v>397</v>
      </c>
      <c r="C5" s="951"/>
      <c r="D5" s="951"/>
      <c r="E5" s="951"/>
      <c r="F5" s="951"/>
      <c r="G5" s="951"/>
      <c r="H5" s="951"/>
      <c r="I5" s="951"/>
      <c r="J5" s="951"/>
    </row>
    <row r="6" spans="1:12" ht="14">
      <c r="A6" s="866"/>
      <c r="B6" s="866"/>
      <c r="C6" s="866"/>
      <c r="D6" s="866"/>
      <c r="E6" s="866"/>
      <c r="F6" s="866"/>
      <c r="G6" s="866"/>
      <c r="H6" s="866"/>
      <c r="I6" s="866"/>
      <c r="J6" s="866"/>
    </row>
    <row r="7" spans="1:12" s="868" customFormat="1" ht="13.5" customHeight="1">
      <c r="A7" s="867"/>
      <c r="B7" s="1150" t="s">
        <v>802</v>
      </c>
      <c r="C7" s="1150"/>
      <c r="D7" s="1150"/>
      <c r="E7" s="1150"/>
      <c r="F7" s="1150"/>
      <c r="G7" s="1150"/>
      <c r="H7" s="1150"/>
      <c r="I7" s="1150"/>
      <c r="J7" s="1150"/>
      <c r="K7" s="867"/>
      <c r="L7" s="867"/>
    </row>
    <row r="8" spans="1:12" s="868" customFormat="1">
      <c r="A8" s="867"/>
      <c r="B8" s="1150"/>
      <c r="C8" s="1150"/>
      <c r="D8" s="1150"/>
      <c r="E8" s="1150"/>
      <c r="F8" s="1150"/>
      <c r="G8" s="1150"/>
      <c r="H8" s="1150"/>
      <c r="I8" s="1150"/>
      <c r="J8" s="1150"/>
    </row>
    <row r="9" spans="1:12" s="868" customFormat="1"/>
    <row r="10" spans="1:12" s="868" customFormat="1">
      <c r="B10" s="1151" t="s">
        <v>571</v>
      </c>
      <c r="C10" s="1152"/>
      <c r="D10" s="1146" t="s">
        <v>626</v>
      </c>
      <c r="E10" s="1147"/>
      <c r="F10" s="1148"/>
      <c r="G10" s="1157"/>
      <c r="H10" s="1157"/>
      <c r="I10" s="1157"/>
      <c r="J10" s="1157"/>
    </row>
    <row r="11" spans="1:12" s="868" customFormat="1">
      <c r="B11" s="1153"/>
      <c r="C11" s="1154"/>
      <c r="D11" s="1146" t="s">
        <v>625</v>
      </c>
      <c r="E11" s="1147"/>
      <c r="F11" s="1148"/>
      <c r="G11" s="1157"/>
      <c r="H11" s="1157"/>
      <c r="I11" s="1157"/>
      <c r="J11" s="1157"/>
    </row>
    <row r="12" spans="1:12" s="868" customFormat="1">
      <c r="B12" s="1153"/>
      <c r="C12" s="1154"/>
      <c r="D12" s="1146" t="s">
        <v>628</v>
      </c>
      <c r="E12" s="1147"/>
      <c r="F12" s="1148"/>
      <c r="G12" s="1157"/>
      <c r="H12" s="1157"/>
      <c r="I12" s="1157"/>
      <c r="J12" s="1157"/>
    </row>
    <row r="13" spans="1:12" s="868" customFormat="1">
      <c r="B13" s="1153"/>
      <c r="C13" s="1154"/>
      <c r="D13" s="1146" t="s">
        <v>624</v>
      </c>
      <c r="E13" s="1147"/>
      <c r="F13" s="1148"/>
      <c r="G13" s="1146"/>
      <c r="H13" s="1147"/>
      <c r="I13" s="1147"/>
      <c r="J13" s="1148"/>
    </row>
    <row r="14" spans="1:12" s="868" customFormat="1">
      <c r="B14" s="1153"/>
      <c r="C14" s="1154"/>
      <c r="D14" s="1146" t="s">
        <v>627</v>
      </c>
      <c r="E14" s="1147"/>
      <c r="F14" s="1148"/>
      <c r="G14" s="1146"/>
      <c r="H14" s="1147"/>
      <c r="I14" s="1147"/>
      <c r="J14" s="1148"/>
    </row>
    <row r="15" spans="1:12" s="868" customFormat="1">
      <c r="B15" s="1155"/>
      <c r="C15" s="1156"/>
      <c r="D15" s="1146" t="s">
        <v>623</v>
      </c>
      <c r="E15" s="1147"/>
      <c r="F15" s="1148"/>
      <c r="G15" s="1146"/>
      <c r="H15" s="1147"/>
      <c r="I15" s="1147"/>
      <c r="J15" s="1148"/>
    </row>
    <row r="16" spans="1:12">
      <c r="B16" s="632"/>
      <c r="C16" s="632"/>
      <c r="D16" s="632"/>
      <c r="E16" s="632"/>
      <c r="F16" s="632"/>
      <c r="G16" s="632"/>
      <c r="H16" s="632"/>
      <c r="I16" s="632"/>
      <c r="J16" s="632"/>
    </row>
    <row r="17" spans="2:10" s="631" customFormat="1" ht="18" customHeight="1">
      <c r="B17" s="633" t="s">
        <v>391</v>
      </c>
      <c r="C17" s="633" t="s">
        <v>557</v>
      </c>
      <c r="D17" s="633" t="s">
        <v>392</v>
      </c>
      <c r="E17" s="633" t="s">
        <v>387</v>
      </c>
      <c r="F17" s="633" t="s">
        <v>388</v>
      </c>
      <c r="G17" s="633" t="s">
        <v>389</v>
      </c>
      <c r="H17" s="633" t="s">
        <v>15</v>
      </c>
      <c r="I17" s="633" t="s">
        <v>390</v>
      </c>
      <c r="J17" s="634" t="s">
        <v>393</v>
      </c>
    </row>
    <row r="18" spans="2:10">
      <c r="B18" s="635" t="s">
        <v>394</v>
      </c>
      <c r="C18" s="865" t="s">
        <v>558</v>
      </c>
      <c r="D18" s="636">
        <v>3</v>
      </c>
      <c r="E18" s="636">
        <v>4</v>
      </c>
      <c r="F18" s="864" t="s">
        <v>559</v>
      </c>
      <c r="G18" s="639" t="s">
        <v>138</v>
      </c>
      <c r="H18" s="640" t="s">
        <v>560</v>
      </c>
      <c r="I18" s="637" t="s">
        <v>561</v>
      </c>
      <c r="J18" s="637" t="s">
        <v>395</v>
      </c>
    </row>
    <row r="19" spans="2:10">
      <c r="B19" s="635" t="s">
        <v>394</v>
      </c>
      <c r="C19" s="865" t="s">
        <v>562</v>
      </c>
      <c r="D19" s="636">
        <v>2</v>
      </c>
      <c r="E19" s="636" t="s">
        <v>567</v>
      </c>
      <c r="F19" s="864" t="s">
        <v>568</v>
      </c>
      <c r="G19" s="639" t="s">
        <v>569</v>
      </c>
      <c r="H19" s="640"/>
      <c r="I19" s="637" t="s">
        <v>570</v>
      </c>
      <c r="J19" s="637" t="s">
        <v>395</v>
      </c>
    </row>
    <row r="20" spans="2:10">
      <c r="B20" s="635" t="s">
        <v>394</v>
      </c>
      <c r="C20" s="865" t="s">
        <v>563</v>
      </c>
      <c r="D20" s="636">
        <v>3</v>
      </c>
      <c r="E20" s="636" t="s">
        <v>564</v>
      </c>
      <c r="F20" s="864">
        <v>1</v>
      </c>
      <c r="G20" s="864" t="s">
        <v>559</v>
      </c>
      <c r="H20" s="640" t="s">
        <v>565</v>
      </c>
      <c r="I20" s="637" t="s">
        <v>566</v>
      </c>
      <c r="J20" s="637" t="s">
        <v>395</v>
      </c>
    </row>
    <row r="21" spans="2:10" ht="18" customHeight="1">
      <c r="B21" s="636">
        <v>1</v>
      </c>
      <c r="C21" s="865"/>
      <c r="D21" s="636"/>
      <c r="E21" s="636"/>
      <c r="F21" s="636"/>
      <c r="G21" s="639"/>
      <c r="H21" s="636"/>
      <c r="I21" s="638"/>
      <c r="J21" s="637"/>
    </row>
    <row r="22" spans="2:10" ht="18" customHeight="1">
      <c r="B22" s="636">
        <v>2</v>
      </c>
      <c r="C22" s="865"/>
      <c r="D22" s="636"/>
      <c r="E22" s="636"/>
      <c r="F22" s="636"/>
      <c r="G22" s="639"/>
      <c r="H22" s="636"/>
      <c r="I22" s="638"/>
      <c r="J22" s="637"/>
    </row>
    <row r="23" spans="2:10" ht="18" customHeight="1">
      <c r="B23" s="636">
        <v>3</v>
      </c>
      <c r="C23" s="865"/>
      <c r="D23" s="636"/>
      <c r="E23" s="636"/>
      <c r="F23" s="636"/>
      <c r="G23" s="639"/>
      <c r="H23" s="636"/>
      <c r="I23" s="638"/>
      <c r="J23" s="637"/>
    </row>
    <row r="24" spans="2:10" ht="18" customHeight="1">
      <c r="B24" s="636">
        <v>4</v>
      </c>
      <c r="C24" s="865"/>
      <c r="D24" s="636"/>
      <c r="E24" s="636"/>
      <c r="F24" s="636"/>
      <c r="G24" s="639"/>
      <c r="H24" s="636"/>
      <c r="I24" s="638"/>
      <c r="J24" s="637"/>
    </row>
    <row r="25" spans="2:10" ht="18" customHeight="1">
      <c r="B25" s="636">
        <v>5</v>
      </c>
      <c r="C25" s="865"/>
      <c r="D25" s="636"/>
      <c r="E25" s="636"/>
      <c r="F25" s="636"/>
      <c r="G25" s="639"/>
      <c r="H25" s="636"/>
      <c r="I25" s="638"/>
      <c r="J25" s="637"/>
    </row>
    <row r="26" spans="2:10" ht="18" customHeight="1">
      <c r="B26" s="636">
        <v>6</v>
      </c>
      <c r="C26" s="865"/>
      <c r="D26" s="636"/>
      <c r="E26" s="636"/>
      <c r="F26" s="636"/>
      <c r="G26" s="639"/>
      <c r="H26" s="636"/>
      <c r="I26" s="638"/>
      <c r="J26" s="637"/>
    </row>
    <row r="27" spans="2:10" ht="18" customHeight="1">
      <c r="B27" s="636">
        <v>7</v>
      </c>
      <c r="C27" s="865"/>
      <c r="D27" s="636"/>
      <c r="E27" s="636"/>
      <c r="F27" s="636"/>
      <c r="G27" s="639"/>
      <c r="H27" s="636"/>
      <c r="I27" s="638"/>
      <c r="J27" s="637"/>
    </row>
    <row r="28" spans="2:10" ht="18" customHeight="1">
      <c r="B28" s="636">
        <v>8</v>
      </c>
      <c r="C28" s="865"/>
      <c r="D28" s="636"/>
      <c r="E28" s="636"/>
      <c r="F28" s="636"/>
      <c r="G28" s="639"/>
      <c r="H28" s="636"/>
      <c r="I28" s="638"/>
      <c r="J28" s="637"/>
    </row>
    <row r="29" spans="2:10" ht="18" customHeight="1">
      <c r="B29" s="636">
        <v>9</v>
      </c>
      <c r="C29" s="865"/>
      <c r="D29" s="636"/>
      <c r="E29" s="636"/>
      <c r="F29" s="636"/>
      <c r="G29" s="639"/>
      <c r="H29" s="636"/>
      <c r="I29" s="638"/>
      <c r="J29" s="637"/>
    </row>
    <row r="30" spans="2:10" ht="18" customHeight="1">
      <c r="B30" s="636">
        <v>10</v>
      </c>
      <c r="C30" s="865"/>
      <c r="D30" s="636"/>
      <c r="E30" s="636"/>
      <c r="F30" s="636"/>
      <c r="G30" s="639"/>
      <c r="H30" s="636"/>
      <c r="I30" s="638"/>
      <c r="J30" s="637"/>
    </row>
    <row r="31" spans="2:10" ht="18" customHeight="1">
      <c r="B31" s="636">
        <v>11</v>
      </c>
      <c r="C31" s="865"/>
      <c r="D31" s="636"/>
      <c r="E31" s="636"/>
      <c r="F31" s="636"/>
      <c r="G31" s="639"/>
      <c r="H31" s="636"/>
      <c r="I31" s="638"/>
      <c r="J31" s="637"/>
    </row>
    <row r="32" spans="2:10" ht="18" customHeight="1">
      <c r="B32" s="636">
        <v>12</v>
      </c>
      <c r="C32" s="865"/>
      <c r="D32" s="636"/>
      <c r="E32" s="636"/>
      <c r="F32" s="636"/>
      <c r="G32" s="639"/>
      <c r="H32" s="636"/>
      <c r="I32" s="638"/>
      <c r="J32" s="637"/>
    </row>
    <row r="33" spans="2:10" ht="18" customHeight="1">
      <c r="B33" s="636">
        <v>13</v>
      </c>
      <c r="C33" s="865"/>
      <c r="D33" s="636"/>
      <c r="E33" s="636"/>
      <c r="F33" s="636"/>
      <c r="G33" s="639"/>
      <c r="H33" s="636"/>
      <c r="I33" s="638"/>
      <c r="J33" s="637"/>
    </row>
    <row r="34" spans="2:10" ht="18" customHeight="1">
      <c r="B34" s="636">
        <v>14</v>
      </c>
      <c r="C34" s="865"/>
      <c r="D34" s="636"/>
      <c r="E34" s="636"/>
      <c r="F34" s="636"/>
      <c r="G34" s="639"/>
      <c r="H34" s="636"/>
      <c r="I34" s="638"/>
      <c r="J34" s="637"/>
    </row>
    <row r="35" spans="2:10" ht="18" customHeight="1">
      <c r="B35" s="636">
        <v>15</v>
      </c>
      <c r="C35" s="865"/>
      <c r="D35" s="636"/>
      <c r="E35" s="636"/>
      <c r="F35" s="636"/>
      <c r="G35" s="639"/>
      <c r="H35" s="636"/>
      <c r="I35" s="638"/>
      <c r="J35" s="637"/>
    </row>
    <row r="36" spans="2:10" ht="18" customHeight="1">
      <c r="B36" s="636">
        <v>16</v>
      </c>
      <c r="C36" s="865"/>
      <c r="D36" s="636"/>
      <c r="E36" s="636"/>
      <c r="F36" s="636"/>
      <c r="G36" s="639"/>
      <c r="H36" s="636"/>
      <c r="I36" s="638"/>
      <c r="J36" s="637"/>
    </row>
    <row r="37" spans="2:10" ht="18" customHeight="1">
      <c r="B37" s="636">
        <v>17</v>
      </c>
      <c r="C37" s="865"/>
      <c r="D37" s="636"/>
      <c r="E37" s="636"/>
      <c r="F37" s="636"/>
      <c r="G37" s="639"/>
      <c r="H37" s="636"/>
      <c r="I37" s="638"/>
      <c r="J37" s="637"/>
    </row>
    <row r="38" spans="2:10" ht="18" customHeight="1">
      <c r="B38" s="636">
        <v>18</v>
      </c>
      <c r="C38" s="865"/>
      <c r="D38" s="636"/>
      <c r="E38" s="636"/>
      <c r="F38" s="636"/>
      <c r="G38" s="639"/>
      <c r="H38" s="636"/>
      <c r="I38" s="638"/>
      <c r="J38" s="637"/>
    </row>
    <row r="39" spans="2:10" ht="18" customHeight="1">
      <c r="B39" s="636">
        <v>19</v>
      </c>
      <c r="C39" s="865"/>
      <c r="D39" s="636"/>
      <c r="E39" s="636"/>
      <c r="F39" s="636"/>
      <c r="G39" s="639"/>
      <c r="H39" s="636"/>
      <c r="I39" s="638"/>
      <c r="J39" s="637"/>
    </row>
    <row r="40" spans="2:10" ht="18" customHeight="1">
      <c r="B40" s="636">
        <v>20</v>
      </c>
      <c r="C40" s="865"/>
      <c r="D40" s="636"/>
      <c r="E40" s="636"/>
      <c r="F40" s="636"/>
      <c r="G40" s="639"/>
      <c r="H40" s="636"/>
      <c r="I40" s="638"/>
      <c r="J40" s="637"/>
    </row>
    <row r="41" spans="2:10" ht="18" customHeight="1">
      <c r="B41" s="636">
        <v>21</v>
      </c>
      <c r="C41" s="865"/>
      <c r="D41" s="636"/>
      <c r="E41" s="636"/>
      <c r="F41" s="636"/>
      <c r="G41" s="639"/>
      <c r="H41" s="636"/>
      <c r="I41" s="638"/>
      <c r="J41" s="637"/>
    </row>
    <row r="42" spans="2:10" ht="18" customHeight="1">
      <c r="B42" s="636">
        <v>22</v>
      </c>
      <c r="C42" s="865"/>
      <c r="D42" s="636"/>
      <c r="E42" s="636"/>
      <c r="F42" s="636"/>
      <c r="G42" s="639"/>
      <c r="H42" s="636"/>
      <c r="I42" s="638"/>
      <c r="J42" s="637"/>
    </row>
    <row r="43" spans="2:10" ht="18" customHeight="1">
      <c r="B43" s="636">
        <v>23</v>
      </c>
      <c r="C43" s="865"/>
      <c r="D43" s="636"/>
      <c r="E43" s="636"/>
      <c r="F43" s="636"/>
      <c r="G43" s="639"/>
      <c r="H43" s="636"/>
      <c r="I43" s="638"/>
      <c r="J43" s="637"/>
    </row>
    <row r="44" spans="2:10" ht="18" customHeight="1">
      <c r="B44" s="636">
        <v>24</v>
      </c>
      <c r="C44" s="865"/>
      <c r="D44" s="636"/>
      <c r="E44" s="636"/>
      <c r="F44" s="636"/>
      <c r="G44" s="639"/>
      <c r="H44" s="636"/>
      <c r="I44" s="638"/>
      <c r="J44" s="637"/>
    </row>
    <row r="45" spans="2:10" ht="18" customHeight="1">
      <c r="B45" s="636">
        <v>25</v>
      </c>
      <c r="C45" s="865"/>
      <c r="D45" s="636"/>
      <c r="E45" s="636"/>
      <c r="F45" s="636"/>
      <c r="G45" s="639"/>
      <c r="H45" s="636"/>
      <c r="I45" s="638"/>
      <c r="J45" s="637"/>
    </row>
    <row r="46" spans="2:10" ht="18" customHeight="1">
      <c r="B46" s="636">
        <v>26</v>
      </c>
      <c r="C46" s="865"/>
      <c r="D46" s="636"/>
      <c r="E46" s="636"/>
      <c r="F46" s="636"/>
      <c r="G46" s="639"/>
      <c r="H46" s="636"/>
      <c r="I46" s="638"/>
      <c r="J46" s="637"/>
    </row>
    <row r="47" spans="2:10" ht="18" customHeight="1">
      <c r="B47" s="636">
        <v>27</v>
      </c>
      <c r="C47" s="865"/>
      <c r="D47" s="636"/>
      <c r="E47" s="636"/>
      <c r="F47" s="636"/>
      <c r="G47" s="639"/>
      <c r="H47" s="636"/>
      <c r="I47" s="638"/>
      <c r="J47" s="637"/>
    </row>
    <row r="48" spans="2:10" ht="18" customHeight="1">
      <c r="B48" s="636">
        <v>28</v>
      </c>
      <c r="C48" s="865"/>
      <c r="D48" s="636"/>
      <c r="E48" s="636"/>
      <c r="F48" s="636"/>
      <c r="G48" s="639"/>
      <c r="H48" s="636"/>
      <c r="I48" s="638"/>
      <c r="J48" s="637"/>
    </row>
    <row r="49" spans="2:10" ht="18" customHeight="1">
      <c r="B49" s="636">
        <v>29</v>
      </c>
      <c r="C49" s="865"/>
      <c r="D49" s="636"/>
      <c r="E49" s="636"/>
      <c r="F49" s="636"/>
      <c r="G49" s="639"/>
      <c r="H49" s="636"/>
      <c r="I49" s="638"/>
      <c r="J49" s="637"/>
    </row>
    <row r="50" spans="2:10" ht="18" customHeight="1">
      <c r="B50" s="636">
        <v>30</v>
      </c>
      <c r="C50" s="865"/>
      <c r="D50" s="636"/>
      <c r="E50" s="636"/>
      <c r="F50" s="636"/>
      <c r="G50" s="639"/>
      <c r="H50" s="636"/>
      <c r="I50" s="638"/>
      <c r="J50" s="637"/>
    </row>
    <row r="51" spans="2:10" ht="12.65" customHeight="1">
      <c r="B51" s="629" t="s">
        <v>572</v>
      </c>
      <c r="C51" s="629"/>
      <c r="D51" s="881"/>
      <c r="E51" s="881"/>
      <c r="F51" s="881"/>
      <c r="G51" s="881"/>
      <c r="H51" s="881"/>
      <c r="I51" s="881"/>
      <c r="J51" s="881"/>
    </row>
    <row r="52" spans="2:10" ht="12.65" customHeight="1">
      <c r="B52" s="934" t="s">
        <v>621</v>
      </c>
      <c r="C52" s="629"/>
      <c r="D52" s="881"/>
      <c r="E52" s="881"/>
      <c r="F52" s="881"/>
      <c r="G52" s="881"/>
      <c r="H52" s="881"/>
      <c r="I52" s="881"/>
      <c r="J52" s="881"/>
    </row>
    <row r="53" spans="2:10">
      <c r="B53" s="934" t="s">
        <v>713</v>
      </c>
    </row>
  </sheetData>
  <mergeCells count="15">
    <mergeCell ref="G15:J15"/>
    <mergeCell ref="A1:F1"/>
    <mergeCell ref="G13:J13"/>
    <mergeCell ref="B7:J8"/>
    <mergeCell ref="B10:C15"/>
    <mergeCell ref="D10:F10"/>
    <mergeCell ref="D11:F11"/>
    <mergeCell ref="D12:F12"/>
    <mergeCell ref="D13:F13"/>
    <mergeCell ref="D14:F14"/>
    <mergeCell ref="D15:F15"/>
    <mergeCell ref="G10:J10"/>
    <mergeCell ref="G11:J11"/>
    <mergeCell ref="G12:J12"/>
    <mergeCell ref="G14:J14"/>
  </mergeCells>
  <phoneticPr fontId="9"/>
  <printOptions horizontalCentered="1"/>
  <pageMargins left="0.78740157480314965" right="0.78740157480314965" top="0.98425196850393704" bottom="0.59055118110236227" header="0.51181102362204722" footer="0.39370078740157483"/>
  <pageSetup paperSize="9" scale="78" orientation="portrait" horizontalDpi="300" verticalDpi="300" r:id="rId1"/>
  <headerFooter alignWithMargins="0"/>
  <ignoredErrors>
    <ignoredError sqref="F18 G19:G2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676D-228E-427E-89DA-159F0C470AD8}">
  <dimension ref="B1:AY426"/>
  <sheetViews>
    <sheetView showGridLines="0" view="pageBreakPreview" zoomScale="80" zoomScaleNormal="100" zoomScaleSheetLayoutView="80" workbookViewId="0">
      <selection activeCell="B331" sqref="B331:K331"/>
    </sheetView>
  </sheetViews>
  <sheetFormatPr defaultColWidth="3.453125" defaultRowHeight="14"/>
  <cols>
    <col min="1" max="16384" width="3.453125" style="974"/>
  </cols>
  <sheetData>
    <row r="1" spans="2:44">
      <c r="AP1" s="1161"/>
      <c r="AQ1" s="1161"/>
      <c r="AR1" s="1161"/>
    </row>
    <row r="2" spans="2:44" s="975" customFormat="1" ht="23.5">
      <c r="B2" s="1162" t="s">
        <v>706</v>
      </c>
      <c r="C2" s="1162"/>
      <c r="D2" s="1162"/>
      <c r="E2" s="1162"/>
      <c r="F2" s="1162"/>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row>
    <row r="3" spans="2:44" s="976" customFormat="1" ht="10.5" customHeight="1"/>
    <row r="4" spans="2:44" s="978" customFormat="1" ht="20.149999999999999" customHeight="1">
      <c r="B4" s="978" t="s">
        <v>803</v>
      </c>
      <c r="AF4" s="979"/>
      <c r="AG4" s="979"/>
      <c r="AH4" s="979"/>
      <c r="AI4" s="979"/>
      <c r="AJ4" s="979"/>
      <c r="AK4" s="979"/>
      <c r="AL4" s="979"/>
      <c r="AM4" s="979"/>
      <c r="AN4" s="979"/>
      <c r="AO4" s="979"/>
      <c r="AP4" s="979"/>
      <c r="AQ4" s="979"/>
      <c r="AR4" s="979"/>
    </row>
    <row r="5" spans="2:44" s="978" customFormat="1" ht="20.149999999999999" customHeight="1">
      <c r="B5" s="978" t="s">
        <v>805</v>
      </c>
      <c r="AF5" s="979"/>
      <c r="AG5" s="979"/>
      <c r="AH5" s="979"/>
      <c r="AI5" s="979"/>
      <c r="AJ5" s="979"/>
      <c r="AK5" s="979"/>
      <c r="AL5" s="979"/>
      <c r="AM5" s="979"/>
      <c r="AN5" s="979"/>
      <c r="AO5" s="979"/>
      <c r="AP5" s="979"/>
      <c r="AQ5" s="979"/>
      <c r="AR5" s="979"/>
    </row>
    <row r="6" spans="2:44" s="978" customFormat="1" ht="20.149999999999999" customHeight="1">
      <c r="B6" s="978" t="s">
        <v>725</v>
      </c>
      <c r="AF6" s="979"/>
      <c r="AG6" s="979"/>
      <c r="AH6" s="979"/>
      <c r="AI6" s="979"/>
      <c r="AJ6" s="979"/>
      <c r="AK6" s="979"/>
      <c r="AL6" s="979"/>
      <c r="AM6" s="979"/>
      <c r="AN6" s="979"/>
      <c r="AO6" s="979"/>
      <c r="AP6" s="979"/>
      <c r="AQ6" s="979"/>
      <c r="AR6" s="979"/>
    </row>
    <row r="7" spans="2:44" s="978" customFormat="1" ht="20.149999999999999" customHeight="1">
      <c r="B7" s="978" t="s">
        <v>834</v>
      </c>
      <c r="F7" s="1094"/>
      <c r="AF7" s="979"/>
      <c r="AG7" s="979"/>
      <c r="AH7" s="979"/>
      <c r="AI7" s="979"/>
      <c r="AJ7" s="979"/>
      <c r="AK7" s="979"/>
      <c r="AL7" s="979"/>
      <c r="AM7" s="979"/>
      <c r="AN7" s="979"/>
      <c r="AO7" s="979"/>
      <c r="AP7" s="979"/>
      <c r="AQ7" s="979"/>
      <c r="AR7" s="979"/>
    </row>
    <row r="8" spans="2:44" s="978" customFormat="1" ht="10" customHeight="1">
      <c r="AF8" s="979"/>
      <c r="AG8" s="979"/>
      <c r="AH8" s="979"/>
      <c r="AI8" s="979"/>
      <c r="AJ8" s="979"/>
      <c r="AK8" s="979"/>
      <c r="AL8" s="979"/>
      <c r="AM8" s="979"/>
      <c r="AN8" s="979"/>
      <c r="AO8" s="979"/>
      <c r="AP8" s="979"/>
      <c r="AQ8" s="979"/>
      <c r="AR8" s="979"/>
    </row>
    <row r="9" spans="2:44" s="980" customFormat="1" ht="19.5" thickBot="1">
      <c r="AR9" s="989" t="s">
        <v>715</v>
      </c>
    </row>
    <row r="10" spans="2:44" s="978" customFormat="1" ht="24" customHeight="1">
      <c r="B10" s="1163" t="s">
        <v>707</v>
      </c>
      <c r="C10" s="1164"/>
      <c r="D10" s="1164"/>
      <c r="E10" s="1164"/>
      <c r="F10" s="1164"/>
      <c r="G10" s="1164"/>
      <c r="H10" s="1164"/>
      <c r="I10" s="1164"/>
      <c r="J10" s="1164"/>
      <c r="K10" s="1164"/>
      <c r="L10" s="1193" t="s">
        <v>714</v>
      </c>
      <c r="M10" s="1194"/>
      <c r="N10" s="1194"/>
      <c r="O10" s="1194"/>
      <c r="P10" s="1194"/>
      <c r="Q10" s="1194"/>
      <c r="R10" s="1194"/>
      <c r="S10" s="1194"/>
      <c r="T10" s="1194"/>
      <c r="U10" s="1194"/>
      <c r="V10" s="1194"/>
      <c r="W10" s="1194"/>
      <c r="X10" s="1194"/>
      <c r="Y10" s="1194"/>
      <c r="Z10" s="1194"/>
      <c r="AA10" s="1194"/>
      <c r="AB10" s="1194"/>
      <c r="AC10" s="1194"/>
      <c r="AD10" s="1194"/>
      <c r="AE10" s="1194"/>
      <c r="AF10" s="1194"/>
      <c r="AG10" s="1194"/>
      <c r="AH10" s="1194"/>
      <c r="AI10" s="1194"/>
      <c r="AJ10" s="1194"/>
      <c r="AK10" s="1194"/>
      <c r="AL10" s="1194"/>
      <c r="AM10" s="1195"/>
      <c r="AN10" s="1173" t="s">
        <v>711</v>
      </c>
      <c r="AO10" s="1174"/>
      <c r="AP10" s="1174"/>
      <c r="AQ10" s="1174"/>
      <c r="AR10" s="1175"/>
    </row>
    <row r="11" spans="2:44" s="978" customFormat="1" ht="29.15" customHeight="1" thickBot="1">
      <c r="B11" s="1165"/>
      <c r="C11" s="1166"/>
      <c r="D11" s="1166"/>
      <c r="E11" s="1166"/>
      <c r="F11" s="1166"/>
      <c r="G11" s="1166"/>
      <c r="H11" s="1166"/>
      <c r="I11" s="1166"/>
      <c r="J11" s="1166"/>
      <c r="K11" s="1166"/>
      <c r="L11" s="1167" t="s">
        <v>820</v>
      </c>
      <c r="M11" s="1168"/>
      <c r="N11" s="1168"/>
      <c r="O11" s="1169"/>
      <c r="P11" s="1170" t="s">
        <v>821</v>
      </c>
      <c r="Q11" s="1171"/>
      <c r="R11" s="1171"/>
      <c r="S11" s="1172"/>
      <c r="T11" s="1167" t="s">
        <v>822</v>
      </c>
      <c r="U11" s="1168"/>
      <c r="V11" s="1168"/>
      <c r="W11" s="1169"/>
      <c r="X11" s="1167" t="s">
        <v>716</v>
      </c>
      <c r="Y11" s="1168"/>
      <c r="Z11" s="1168"/>
      <c r="AA11" s="1169"/>
      <c r="AB11" s="1167" t="s">
        <v>776</v>
      </c>
      <c r="AC11" s="1168"/>
      <c r="AD11" s="1168"/>
      <c r="AE11" s="1169"/>
      <c r="AF11" s="1167" t="s">
        <v>717</v>
      </c>
      <c r="AG11" s="1168"/>
      <c r="AH11" s="1168"/>
      <c r="AI11" s="1169"/>
      <c r="AJ11" s="1167" t="s">
        <v>718</v>
      </c>
      <c r="AK11" s="1168"/>
      <c r="AL11" s="1168"/>
      <c r="AM11" s="1169"/>
      <c r="AN11" s="1176"/>
      <c r="AO11" s="1177"/>
      <c r="AP11" s="1177"/>
      <c r="AQ11" s="1177"/>
      <c r="AR11" s="1178"/>
    </row>
    <row r="12" spans="2:44" s="978" customFormat="1" ht="27" customHeight="1" thickTop="1">
      <c r="B12" s="1184" t="s">
        <v>720</v>
      </c>
      <c r="C12" s="1185"/>
      <c r="D12" s="1185"/>
      <c r="E12" s="1185"/>
      <c r="F12" s="1185"/>
      <c r="G12" s="1185"/>
      <c r="H12" s="1185"/>
      <c r="I12" s="1185"/>
      <c r="J12" s="1185"/>
      <c r="K12" s="1185"/>
      <c r="L12" s="1189"/>
      <c r="M12" s="1180"/>
      <c r="N12" s="1180"/>
      <c r="O12" s="1190"/>
      <c r="P12" s="1189"/>
      <c r="Q12" s="1180"/>
      <c r="R12" s="1180"/>
      <c r="S12" s="1190"/>
      <c r="T12" s="1189"/>
      <c r="U12" s="1180"/>
      <c r="V12" s="1180"/>
      <c r="W12" s="1190"/>
      <c r="X12" s="1189"/>
      <c r="Y12" s="1180"/>
      <c r="Z12" s="1180"/>
      <c r="AA12" s="1190"/>
      <c r="AB12" s="1189"/>
      <c r="AC12" s="1180"/>
      <c r="AD12" s="1180"/>
      <c r="AE12" s="1190"/>
      <c r="AF12" s="1189"/>
      <c r="AG12" s="1180"/>
      <c r="AH12" s="1180"/>
      <c r="AI12" s="1190"/>
      <c r="AJ12" s="1189"/>
      <c r="AK12" s="1180"/>
      <c r="AL12" s="1180"/>
      <c r="AM12" s="1190"/>
      <c r="AN12" s="1179"/>
      <c r="AO12" s="1180"/>
      <c r="AP12" s="1180"/>
      <c r="AQ12" s="1180"/>
      <c r="AR12" s="1181"/>
    </row>
    <row r="13" spans="2:44" s="978" customFormat="1" ht="27" customHeight="1">
      <c r="B13" s="1186" t="s">
        <v>721</v>
      </c>
      <c r="C13" s="1187"/>
      <c r="D13" s="1187"/>
      <c r="E13" s="1187"/>
      <c r="F13" s="1187"/>
      <c r="G13" s="1187"/>
      <c r="H13" s="1187"/>
      <c r="I13" s="1187"/>
      <c r="J13" s="1187"/>
      <c r="K13" s="1188"/>
      <c r="L13" s="1158"/>
      <c r="M13" s="1159"/>
      <c r="N13" s="1159"/>
      <c r="O13" s="1160"/>
      <c r="P13" s="1158"/>
      <c r="Q13" s="1159"/>
      <c r="R13" s="1159"/>
      <c r="S13" s="1160"/>
      <c r="T13" s="1158"/>
      <c r="U13" s="1159"/>
      <c r="V13" s="1159"/>
      <c r="W13" s="1160"/>
      <c r="X13" s="1158"/>
      <c r="Y13" s="1159"/>
      <c r="Z13" s="1159"/>
      <c r="AA13" s="1160"/>
      <c r="AB13" s="1158"/>
      <c r="AC13" s="1159"/>
      <c r="AD13" s="1159"/>
      <c r="AE13" s="1160"/>
      <c r="AF13" s="1158"/>
      <c r="AG13" s="1159"/>
      <c r="AH13" s="1159"/>
      <c r="AI13" s="1160"/>
      <c r="AJ13" s="1158"/>
      <c r="AK13" s="1159"/>
      <c r="AL13" s="1159"/>
      <c r="AM13" s="1160"/>
      <c r="AN13" s="1182"/>
      <c r="AO13" s="1159"/>
      <c r="AP13" s="1159"/>
      <c r="AQ13" s="1159"/>
      <c r="AR13" s="1183"/>
    </row>
    <row r="14" spans="2:44" s="978" customFormat="1" ht="27" customHeight="1">
      <c r="B14" s="1186" t="s">
        <v>722</v>
      </c>
      <c r="C14" s="1187"/>
      <c r="D14" s="1187"/>
      <c r="E14" s="1187"/>
      <c r="F14" s="1187"/>
      <c r="G14" s="1187"/>
      <c r="H14" s="1187"/>
      <c r="I14" s="1187"/>
      <c r="J14" s="1187"/>
      <c r="K14" s="1188"/>
      <c r="L14" s="1158"/>
      <c r="M14" s="1159"/>
      <c r="N14" s="1159"/>
      <c r="O14" s="1160"/>
      <c r="P14" s="1158"/>
      <c r="Q14" s="1159"/>
      <c r="R14" s="1159"/>
      <c r="S14" s="1160"/>
      <c r="T14" s="1158"/>
      <c r="U14" s="1159"/>
      <c r="V14" s="1159"/>
      <c r="W14" s="1160"/>
      <c r="X14" s="1158"/>
      <c r="Y14" s="1159"/>
      <c r="Z14" s="1159"/>
      <c r="AA14" s="1160"/>
      <c r="AB14" s="1158"/>
      <c r="AC14" s="1159"/>
      <c r="AD14" s="1159"/>
      <c r="AE14" s="1160"/>
      <c r="AF14" s="1158"/>
      <c r="AG14" s="1159"/>
      <c r="AH14" s="1159"/>
      <c r="AI14" s="1160"/>
      <c r="AJ14" s="1158"/>
      <c r="AK14" s="1159"/>
      <c r="AL14" s="1159"/>
      <c r="AM14" s="1160"/>
      <c r="AN14" s="1182"/>
      <c r="AO14" s="1159"/>
      <c r="AP14" s="1159"/>
      <c r="AQ14" s="1159"/>
      <c r="AR14" s="1183"/>
    </row>
    <row r="15" spans="2:44" s="978" customFormat="1" ht="27" customHeight="1">
      <c r="B15" s="1184" t="s">
        <v>723</v>
      </c>
      <c r="C15" s="1185"/>
      <c r="D15" s="1185"/>
      <c r="E15" s="1185"/>
      <c r="F15" s="1185"/>
      <c r="G15" s="1185"/>
      <c r="H15" s="1185"/>
      <c r="I15" s="1185"/>
      <c r="J15" s="1185"/>
      <c r="K15" s="1185"/>
      <c r="L15" s="1158"/>
      <c r="M15" s="1159"/>
      <c r="N15" s="1159"/>
      <c r="O15" s="1160"/>
      <c r="P15" s="1158"/>
      <c r="Q15" s="1159"/>
      <c r="R15" s="1159"/>
      <c r="S15" s="1160"/>
      <c r="T15" s="1158"/>
      <c r="U15" s="1159"/>
      <c r="V15" s="1159"/>
      <c r="W15" s="1160"/>
      <c r="X15" s="1158"/>
      <c r="Y15" s="1159"/>
      <c r="Z15" s="1159"/>
      <c r="AA15" s="1160"/>
      <c r="AB15" s="1158"/>
      <c r="AC15" s="1159"/>
      <c r="AD15" s="1159"/>
      <c r="AE15" s="1160"/>
      <c r="AF15" s="1158"/>
      <c r="AG15" s="1159"/>
      <c r="AH15" s="1159"/>
      <c r="AI15" s="1160"/>
      <c r="AJ15" s="1158"/>
      <c r="AK15" s="1159"/>
      <c r="AL15" s="1159"/>
      <c r="AM15" s="1160"/>
      <c r="AN15" s="1182"/>
      <c r="AO15" s="1159"/>
      <c r="AP15" s="1159"/>
      <c r="AQ15" s="1159"/>
      <c r="AR15" s="1183"/>
    </row>
    <row r="16" spans="2:44" s="978" customFormat="1" ht="27" customHeight="1">
      <c r="B16" s="1184" t="s">
        <v>724</v>
      </c>
      <c r="C16" s="1185"/>
      <c r="D16" s="1185"/>
      <c r="E16" s="1185"/>
      <c r="F16" s="1185"/>
      <c r="G16" s="1185"/>
      <c r="H16" s="1185"/>
      <c r="I16" s="1185"/>
      <c r="J16" s="1185"/>
      <c r="K16" s="1185"/>
      <c r="L16" s="1158"/>
      <c r="M16" s="1159"/>
      <c r="N16" s="1159"/>
      <c r="O16" s="1160"/>
      <c r="P16" s="1158"/>
      <c r="Q16" s="1159"/>
      <c r="R16" s="1159"/>
      <c r="S16" s="1160"/>
      <c r="T16" s="1158"/>
      <c r="U16" s="1159"/>
      <c r="V16" s="1159"/>
      <c r="W16" s="1160"/>
      <c r="X16" s="1158"/>
      <c r="Y16" s="1159"/>
      <c r="Z16" s="1159"/>
      <c r="AA16" s="1160"/>
      <c r="AB16" s="1158"/>
      <c r="AC16" s="1159"/>
      <c r="AD16" s="1159"/>
      <c r="AE16" s="1160"/>
      <c r="AF16" s="1158"/>
      <c r="AG16" s="1159"/>
      <c r="AH16" s="1159"/>
      <c r="AI16" s="1160"/>
      <c r="AJ16" s="1158"/>
      <c r="AK16" s="1159"/>
      <c r="AL16" s="1159"/>
      <c r="AM16" s="1160"/>
      <c r="AN16" s="1182"/>
      <c r="AO16" s="1159"/>
      <c r="AP16" s="1159"/>
      <c r="AQ16" s="1159"/>
      <c r="AR16" s="1183"/>
    </row>
    <row r="17" spans="2:51" s="978" customFormat="1" ht="27" customHeight="1">
      <c r="B17" s="1184"/>
      <c r="C17" s="1185"/>
      <c r="D17" s="1185"/>
      <c r="E17" s="1185"/>
      <c r="F17" s="1185"/>
      <c r="G17" s="1185"/>
      <c r="H17" s="1185"/>
      <c r="I17" s="1185"/>
      <c r="J17" s="1185"/>
      <c r="K17" s="1185"/>
      <c r="L17" s="1158"/>
      <c r="M17" s="1159"/>
      <c r="N17" s="1159"/>
      <c r="O17" s="1160"/>
      <c r="P17" s="1158"/>
      <c r="Q17" s="1159"/>
      <c r="R17" s="1159"/>
      <c r="S17" s="1160"/>
      <c r="T17" s="1158"/>
      <c r="U17" s="1159"/>
      <c r="V17" s="1159"/>
      <c r="W17" s="1160"/>
      <c r="X17" s="1158"/>
      <c r="Y17" s="1159"/>
      <c r="Z17" s="1159"/>
      <c r="AA17" s="1160"/>
      <c r="AB17" s="1158"/>
      <c r="AC17" s="1159"/>
      <c r="AD17" s="1159"/>
      <c r="AE17" s="1160"/>
      <c r="AF17" s="1158"/>
      <c r="AG17" s="1159"/>
      <c r="AH17" s="1159"/>
      <c r="AI17" s="1160"/>
      <c r="AJ17" s="1158"/>
      <c r="AK17" s="1159"/>
      <c r="AL17" s="1159"/>
      <c r="AM17" s="1160"/>
      <c r="AN17" s="1182"/>
      <c r="AO17" s="1159"/>
      <c r="AP17" s="1159"/>
      <c r="AQ17" s="1159"/>
      <c r="AR17" s="1183"/>
    </row>
    <row r="18" spans="2:51" s="978" customFormat="1" ht="27" customHeight="1">
      <c r="B18" s="1184"/>
      <c r="C18" s="1185"/>
      <c r="D18" s="1185"/>
      <c r="E18" s="1185"/>
      <c r="F18" s="1185"/>
      <c r="G18" s="1185"/>
      <c r="H18" s="1185"/>
      <c r="I18" s="1185"/>
      <c r="J18" s="1185"/>
      <c r="K18" s="1185"/>
      <c r="L18" s="1158"/>
      <c r="M18" s="1159"/>
      <c r="N18" s="1159"/>
      <c r="O18" s="1160"/>
      <c r="P18" s="1158"/>
      <c r="Q18" s="1159"/>
      <c r="R18" s="1159"/>
      <c r="S18" s="1160"/>
      <c r="T18" s="1158"/>
      <c r="U18" s="1159"/>
      <c r="V18" s="1159"/>
      <c r="W18" s="1160"/>
      <c r="X18" s="1158"/>
      <c r="Y18" s="1159"/>
      <c r="Z18" s="1159"/>
      <c r="AA18" s="1160"/>
      <c r="AB18" s="1158"/>
      <c r="AC18" s="1159"/>
      <c r="AD18" s="1159"/>
      <c r="AE18" s="1160"/>
      <c r="AF18" s="1158"/>
      <c r="AG18" s="1159"/>
      <c r="AH18" s="1159"/>
      <c r="AI18" s="1160"/>
      <c r="AJ18" s="1158"/>
      <c r="AK18" s="1159"/>
      <c r="AL18" s="1159"/>
      <c r="AM18" s="1160"/>
      <c r="AN18" s="1182"/>
      <c r="AO18" s="1159"/>
      <c r="AP18" s="1159"/>
      <c r="AQ18" s="1159"/>
      <c r="AR18" s="1183"/>
    </row>
    <row r="19" spans="2:51" s="978" customFormat="1" ht="27" customHeight="1">
      <c r="B19" s="1184"/>
      <c r="C19" s="1185"/>
      <c r="D19" s="1185"/>
      <c r="E19" s="1185"/>
      <c r="F19" s="1185"/>
      <c r="G19" s="1185"/>
      <c r="H19" s="1185"/>
      <c r="I19" s="1185"/>
      <c r="J19" s="1185"/>
      <c r="K19" s="1185"/>
      <c r="L19" s="1158"/>
      <c r="M19" s="1159"/>
      <c r="N19" s="1159"/>
      <c r="O19" s="1160"/>
      <c r="P19" s="1158"/>
      <c r="Q19" s="1159"/>
      <c r="R19" s="1159"/>
      <c r="S19" s="1160"/>
      <c r="T19" s="1158"/>
      <c r="U19" s="1159"/>
      <c r="V19" s="1159"/>
      <c r="W19" s="1160"/>
      <c r="X19" s="1158"/>
      <c r="Y19" s="1159"/>
      <c r="Z19" s="1159"/>
      <c r="AA19" s="1160"/>
      <c r="AB19" s="1158"/>
      <c r="AC19" s="1159"/>
      <c r="AD19" s="1159"/>
      <c r="AE19" s="1160"/>
      <c r="AF19" s="1158"/>
      <c r="AG19" s="1159"/>
      <c r="AH19" s="1159"/>
      <c r="AI19" s="1160"/>
      <c r="AJ19" s="1158"/>
      <c r="AK19" s="1159"/>
      <c r="AL19" s="1159"/>
      <c r="AM19" s="1160"/>
      <c r="AN19" s="1182"/>
      <c r="AO19" s="1159"/>
      <c r="AP19" s="1159"/>
      <c r="AQ19" s="1159"/>
      <c r="AR19" s="1183"/>
    </row>
    <row r="20" spans="2:51" s="978" customFormat="1" ht="27" customHeight="1">
      <c r="B20" s="1184"/>
      <c r="C20" s="1185"/>
      <c r="D20" s="1185"/>
      <c r="E20" s="1185"/>
      <c r="F20" s="1185"/>
      <c r="G20" s="1185"/>
      <c r="H20" s="1185"/>
      <c r="I20" s="1185"/>
      <c r="J20" s="1185"/>
      <c r="K20" s="1185"/>
      <c r="L20" s="1158"/>
      <c r="M20" s="1159"/>
      <c r="N20" s="1159"/>
      <c r="O20" s="1160"/>
      <c r="P20" s="1158"/>
      <c r="Q20" s="1159"/>
      <c r="R20" s="1159"/>
      <c r="S20" s="1160"/>
      <c r="T20" s="1158"/>
      <c r="U20" s="1159"/>
      <c r="V20" s="1159"/>
      <c r="W20" s="1160"/>
      <c r="X20" s="1158"/>
      <c r="Y20" s="1159"/>
      <c r="Z20" s="1159"/>
      <c r="AA20" s="1160"/>
      <c r="AB20" s="1158"/>
      <c r="AC20" s="1159"/>
      <c r="AD20" s="1159"/>
      <c r="AE20" s="1160"/>
      <c r="AF20" s="1158"/>
      <c r="AG20" s="1159"/>
      <c r="AH20" s="1159"/>
      <c r="AI20" s="1160"/>
      <c r="AJ20" s="1158"/>
      <c r="AK20" s="1159"/>
      <c r="AL20" s="1159"/>
      <c r="AM20" s="1160"/>
      <c r="AN20" s="1182"/>
      <c r="AO20" s="1159"/>
      <c r="AP20" s="1159"/>
      <c r="AQ20" s="1159"/>
      <c r="AR20" s="1183"/>
    </row>
    <row r="21" spans="2:51" s="978" customFormat="1" ht="27" customHeight="1" thickBot="1">
      <c r="B21" s="1191"/>
      <c r="C21" s="1192"/>
      <c r="D21" s="1192"/>
      <c r="E21" s="1192"/>
      <c r="F21" s="1192"/>
      <c r="G21" s="1192"/>
      <c r="H21" s="1192"/>
      <c r="I21" s="1192"/>
      <c r="J21" s="1192"/>
      <c r="K21" s="1192"/>
      <c r="L21" s="1158"/>
      <c r="M21" s="1159"/>
      <c r="N21" s="1159"/>
      <c r="O21" s="1160"/>
      <c r="P21" s="1158"/>
      <c r="Q21" s="1159"/>
      <c r="R21" s="1159"/>
      <c r="S21" s="1160"/>
      <c r="T21" s="1158"/>
      <c r="U21" s="1159"/>
      <c r="V21" s="1159"/>
      <c r="W21" s="1160"/>
      <c r="X21" s="1158"/>
      <c r="Y21" s="1159"/>
      <c r="Z21" s="1159"/>
      <c r="AA21" s="1160"/>
      <c r="AB21" s="1158"/>
      <c r="AC21" s="1159"/>
      <c r="AD21" s="1159"/>
      <c r="AE21" s="1160"/>
      <c r="AF21" s="1158"/>
      <c r="AG21" s="1159"/>
      <c r="AH21" s="1159"/>
      <c r="AI21" s="1160"/>
      <c r="AJ21" s="1158"/>
      <c r="AK21" s="1159"/>
      <c r="AL21" s="1159"/>
      <c r="AM21" s="1160"/>
      <c r="AN21" s="1182"/>
      <c r="AO21" s="1159"/>
      <c r="AP21" s="1159"/>
      <c r="AQ21" s="1159"/>
      <c r="AR21" s="1183"/>
    </row>
    <row r="22" spans="2:51" s="978" customFormat="1" ht="18" customHeight="1">
      <c r="B22" s="981" t="s">
        <v>708</v>
      </c>
      <c r="C22" s="982"/>
      <c r="D22" s="982"/>
      <c r="E22" s="982"/>
      <c r="F22" s="982"/>
      <c r="G22" s="982"/>
      <c r="H22" s="982"/>
      <c r="I22" s="982"/>
      <c r="J22" s="982"/>
      <c r="K22" s="982"/>
      <c r="L22" s="982"/>
      <c r="M22" s="982"/>
      <c r="N22" s="982"/>
      <c r="O22" s="982"/>
      <c r="P22" s="982"/>
      <c r="Q22" s="982"/>
      <c r="R22" s="982"/>
      <c r="S22" s="982"/>
      <c r="T22" s="982"/>
      <c r="U22" s="982"/>
      <c r="V22" s="982"/>
      <c r="W22" s="982"/>
      <c r="X22" s="982"/>
      <c r="Y22" s="982"/>
      <c r="Z22" s="982"/>
      <c r="AA22" s="982"/>
      <c r="AB22" s="982"/>
      <c r="AC22" s="982"/>
      <c r="AD22" s="982"/>
      <c r="AE22" s="982"/>
      <c r="AF22" s="982"/>
      <c r="AG22" s="982"/>
      <c r="AH22" s="982"/>
      <c r="AI22" s="982"/>
      <c r="AJ22" s="982"/>
      <c r="AK22" s="982"/>
      <c r="AL22" s="982"/>
      <c r="AM22" s="982"/>
      <c r="AN22" s="982"/>
      <c r="AO22" s="982"/>
      <c r="AP22" s="982"/>
      <c r="AQ22" s="982"/>
      <c r="AR22" s="983"/>
    </row>
    <row r="23" spans="2:51" s="978" customFormat="1" ht="18" customHeight="1">
      <c r="B23" s="986"/>
      <c r="C23" s="1096" t="s">
        <v>709</v>
      </c>
      <c r="D23" s="1097"/>
      <c r="E23" s="1100" t="s">
        <v>825</v>
      </c>
      <c r="F23" s="984"/>
      <c r="G23" s="984"/>
      <c r="H23" s="984"/>
      <c r="I23" s="984"/>
      <c r="J23" s="984"/>
      <c r="K23" s="984"/>
      <c r="L23" s="984"/>
      <c r="M23" s="984"/>
      <c r="N23" s="984"/>
      <c r="O23" s="984"/>
      <c r="P23" s="984"/>
      <c r="Q23" s="984"/>
      <c r="R23" s="984"/>
      <c r="S23" s="984"/>
      <c r="T23" s="984"/>
      <c r="U23" s="984"/>
      <c r="V23" s="984"/>
      <c r="W23" s="984"/>
      <c r="X23" s="984"/>
      <c r="Y23" s="984"/>
      <c r="Z23" s="984"/>
      <c r="AA23" s="984"/>
      <c r="AB23" s="984"/>
      <c r="AC23" s="984"/>
      <c r="AD23" s="984"/>
      <c r="AE23" s="984"/>
      <c r="AF23" s="984"/>
      <c r="AG23" s="984"/>
      <c r="AH23" s="984"/>
      <c r="AI23" s="984"/>
      <c r="AJ23" s="984"/>
      <c r="AK23" s="984"/>
      <c r="AL23" s="984"/>
      <c r="AM23" s="984"/>
      <c r="AN23" s="984"/>
      <c r="AO23" s="984"/>
      <c r="AP23" s="984"/>
      <c r="AQ23" s="984"/>
      <c r="AR23" s="987"/>
    </row>
    <row r="24" spans="2:51" s="978" customFormat="1" ht="18" customHeight="1">
      <c r="B24" s="986"/>
      <c r="C24" s="1098" t="s">
        <v>710</v>
      </c>
      <c r="D24" s="984"/>
      <c r="E24" s="984" t="s">
        <v>826</v>
      </c>
      <c r="F24" s="984"/>
      <c r="G24" s="984"/>
      <c r="H24" s="984"/>
      <c r="I24" s="984"/>
      <c r="J24" s="984"/>
      <c r="K24" s="984"/>
      <c r="L24" s="984"/>
      <c r="M24" s="984"/>
      <c r="N24" s="984"/>
      <c r="O24" s="984"/>
      <c r="P24" s="984"/>
      <c r="Q24" s="984"/>
      <c r="R24" s="984"/>
      <c r="S24" s="984"/>
      <c r="T24" s="984"/>
      <c r="U24" s="984"/>
      <c r="V24" s="984"/>
      <c r="W24" s="984"/>
      <c r="X24" s="984"/>
      <c r="Y24" s="984"/>
      <c r="Z24" s="984"/>
      <c r="AA24" s="984"/>
      <c r="AB24" s="984"/>
      <c r="AC24" s="984"/>
      <c r="AD24" s="984"/>
      <c r="AE24" s="984"/>
      <c r="AF24" s="984"/>
      <c r="AG24" s="984"/>
      <c r="AH24" s="984"/>
      <c r="AI24" s="984"/>
      <c r="AJ24" s="984"/>
      <c r="AK24" s="984"/>
      <c r="AL24" s="984"/>
      <c r="AM24" s="984"/>
      <c r="AN24" s="984"/>
      <c r="AO24" s="984"/>
      <c r="AP24" s="984"/>
      <c r="AQ24" s="984"/>
      <c r="AR24" s="987"/>
      <c r="AS24" s="984"/>
      <c r="AT24" s="985"/>
      <c r="AU24" s="985"/>
      <c r="AV24" s="985"/>
      <c r="AW24" s="985"/>
      <c r="AX24" s="985"/>
      <c r="AY24" s="985"/>
    </row>
    <row r="25" spans="2:51" s="978" customFormat="1" ht="18" customHeight="1">
      <c r="B25" s="986"/>
      <c r="C25" s="1099" t="s">
        <v>823</v>
      </c>
      <c r="D25" s="1097"/>
      <c r="E25" s="1100" t="s">
        <v>827</v>
      </c>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4"/>
      <c r="AI25" s="984"/>
      <c r="AJ25" s="984"/>
      <c r="AK25" s="984"/>
      <c r="AL25" s="984"/>
      <c r="AM25" s="984"/>
      <c r="AN25" s="984"/>
      <c r="AO25" s="984"/>
      <c r="AP25" s="984"/>
      <c r="AQ25" s="984"/>
      <c r="AR25" s="987"/>
      <c r="AS25" s="984"/>
      <c r="AT25" s="984"/>
      <c r="AU25" s="984"/>
      <c r="AV25" s="984"/>
      <c r="AW25" s="984"/>
      <c r="AX25" s="984"/>
      <c r="AY25" s="984"/>
    </row>
    <row r="26" spans="2:51" s="978" customFormat="1" ht="18" customHeight="1" thickBot="1">
      <c r="B26" s="990"/>
      <c r="C26" s="1095" t="s">
        <v>824</v>
      </c>
      <c r="D26" s="988"/>
      <c r="E26" s="1101" t="s">
        <v>828</v>
      </c>
      <c r="F26" s="991"/>
      <c r="G26" s="991"/>
      <c r="H26" s="991"/>
      <c r="I26" s="991"/>
      <c r="J26" s="991"/>
      <c r="K26" s="991"/>
      <c r="L26" s="991"/>
      <c r="M26" s="991"/>
      <c r="N26" s="991"/>
      <c r="O26" s="991"/>
      <c r="P26" s="991"/>
      <c r="Q26" s="991"/>
      <c r="R26" s="991"/>
      <c r="S26" s="991"/>
      <c r="T26" s="991"/>
      <c r="U26" s="991"/>
      <c r="V26" s="991"/>
      <c r="W26" s="991"/>
      <c r="X26" s="991"/>
      <c r="Y26" s="991"/>
      <c r="Z26" s="991"/>
      <c r="AA26" s="991"/>
      <c r="AB26" s="991"/>
      <c r="AC26" s="991"/>
      <c r="AD26" s="991"/>
      <c r="AE26" s="991"/>
      <c r="AF26" s="991"/>
      <c r="AG26" s="991"/>
      <c r="AH26" s="991"/>
      <c r="AI26" s="991"/>
      <c r="AJ26" s="991"/>
      <c r="AK26" s="991"/>
      <c r="AL26" s="991"/>
      <c r="AM26" s="991"/>
      <c r="AN26" s="991"/>
      <c r="AO26" s="991"/>
      <c r="AP26" s="991"/>
      <c r="AQ26" s="991"/>
      <c r="AR26" s="992"/>
      <c r="AS26" s="984"/>
      <c r="AT26" s="984"/>
      <c r="AU26" s="984"/>
      <c r="AV26" s="984"/>
      <c r="AW26" s="984"/>
      <c r="AX26" s="984"/>
      <c r="AY26" s="984"/>
    </row>
    <row r="27" spans="2:51" ht="18" customHeight="1"/>
    <row r="28" spans="2:51" s="975" customFormat="1" ht="23.5">
      <c r="B28" s="1162" t="s">
        <v>706</v>
      </c>
      <c r="C28" s="1162"/>
      <c r="D28" s="1162"/>
      <c r="E28" s="1162"/>
      <c r="F28" s="1162"/>
      <c r="G28" s="1162"/>
      <c r="H28" s="1162"/>
      <c r="I28" s="1162"/>
      <c r="J28" s="1162"/>
      <c r="K28" s="1162"/>
      <c r="L28" s="1162"/>
      <c r="M28" s="1162"/>
      <c r="N28" s="1162"/>
      <c r="O28" s="1162"/>
      <c r="P28" s="1162"/>
      <c r="Q28" s="1162"/>
      <c r="R28" s="1162"/>
      <c r="S28" s="1162"/>
      <c r="T28" s="1162"/>
      <c r="U28" s="1162"/>
      <c r="V28" s="1162"/>
      <c r="W28" s="1162"/>
      <c r="X28" s="1162"/>
      <c r="Y28" s="1162"/>
      <c r="Z28" s="1162"/>
      <c r="AA28" s="1162"/>
      <c r="AB28" s="1162"/>
      <c r="AC28" s="1162"/>
      <c r="AD28" s="1162"/>
      <c r="AE28" s="1162"/>
      <c r="AF28" s="1162"/>
      <c r="AG28" s="1162"/>
      <c r="AH28" s="1162"/>
      <c r="AI28" s="1162"/>
      <c r="AJ28" s="1162"/>
      <c r="AK28" s="1162"/>
      <c r="AL28" s="1162"/>
      <c r="AM28" s="1162"/>
      <c r="AN28" s="1162"/>
      <c r="AO28" s="1162"/>
      <c r="AP28" s="1162"/>
      <c r="AQ28" s="1162"/>
      <c r="AR28" s="1162"/>
    </row>
    <row r="29" spans="2:51" s="976" customFormat="1" ht="10.5" customHeight="1"/>
    <row r="30" spans="2:51" s="978" customFormat="1" ht="20.149999999999999" customHeight="1">
      <c r="B30" s="978" t="s">
        <v>804</v>
      </c>
      <c r="AF30" s="979"/>
      <c r="AG30" s="979"/>
      <c r="AH30" s="979"/>
      <c r="AI30" s="979"/>
      <c r="AJ30" s="979"/>
      <c r="AK30" s="979"/>
      <c r="AL30" s="979"/>
      <c r="AM30" s="979"/>
      <c r="AN30" s="979"/>
      <c r="AO30" s="979"/>
      <c r="AP30" s="979"/>
      <c r="AQ30" s="979"/>
      <c r="AR30" s="979"/>
    </row>
    <row r="31" spans="2:51" s="978" customFormat="1" ht="20.149999999999999" customHeight="1">
      <c r="B31" s="978" t="s">
        <v>806</v>
      </c>
      <c r="AF31" s="979"/>
      <c r="AG31" s="979"/>
      <c r="AH31" s="979"/>
      <c r="AI31" s="979"/>
      <c r="AJ31" s="979"/>
      <c r="AK31" s="979"/>
      <c r="AL31" s="979"/>
      <c r="AM31" s="979"/>
      <c r="AN31" s="979"/>
      <c r="AO31" s="979"/>
      <c r="AP31" s="979"/>
      <c r="AQ31" s="979"/>
      <c r="AR31" s="979"/>
    </row>
    <row r="32" spans="2:51" s="978" customFormat="1" ht="20.149999999999999" customHeight="1">
      <c r="B32" s="978" t="s">
        <v>725</v>
      </c>
      <c r="AF32" s="979"/>
      <c r="AG32" s="979"/>
      <c r="AH32" s="979"/>
      <c r="AI32" s="979"/>
      <c r="AJ32" s="979"/>
      <c r="AK32" s="979"/>
      <c r="AL32" s="979"/>
      <c r="AM32" s="979"/>
      <c r="AN32" s="979"/>
      <c r="AO32" s="979"/>
      <c r="AP32" s="979"/>
      <c r="AQ32" s="979"/>
      <c r="AR32" s="979"/>
    </row>
    <row r="33" spans="2:44" s="978" customFormat="1" ht="20.149999999999999" customHeight="1">
      <c r="B33" s="978" t="s">
        <v>833</v>
      </c>
      <c r="AF33" s="979"/>
      <c r="AG33" s="979"/>
      <c r="AH33" s="979"/>
      <c r="AI33" s="979"/>
      <c r="AJ33" s="979"/>
      <c r="AK33" s="979"/>
      <c r="AL33" s="979"/>
      <c r="AM33" s="979"/>
      <c r="AN33" s="979"/>
      <c r="AO33" s="979"/>
      <c r="AP33" s="979"/>
      <c r="AQ33" s="979"/>
      <c r="AR33" s="979"/>
    </row>
    <row r="34" spans="2:44" s="978" customFormat="1" ht="10" customHeight="1">
      <c r="AF34" s="979"/>
      <c r="AG34" s="979"/>
      <c r="AH34" s="979"/>
      <c r="AI34" s="979"/>
      <c r="AJ34" s="979"/>
      <c r="AK34" s="979"/>
      <c r="AL34" s="979"/>
      <c r="AM34" s="979"/>
      <c r="AN34" s="979"/>
      <c r="AO34" s="979"/>
      <c r="AP34" s="979"/>
      <c r="AQ34" s="979"/>
      <c r="AR34" s="979"/>
    </row>
    <row r="35" spans="2:44" s="980" customFormat="1" ht="19.5" thickBot="1">
      <c r="AR35" s="989" t="s">
        <v>726</v>
      </c>
    </row>
    <row r="36" spans="2:44" s="978" customFormat="1" ht="24" customHeight="1">
      <c r="B36" s="1163" t="s">
        <v>707</v>
      </c>
      <c r="C36" s="1164"/>
      <c r="D36" s="1164"/>
      <c r="E36" s="1164"/>
      <c r="F36" s="1164"/>
      <c r="G36" s="1164"/>
      <c r="H36" s="1164"/>
      <c r="I36" s="1164"/>
      <c r="J36" s="1164"/>
      <c r="K36" s="1164"/>
      <c r="L36" s="1193" t="s">
        <v>714</v>
      </c>
      <c r="M36" s="1194"/>
      <c r="N36" s="1194"/>
      <c r="O36" s="1194"/>
      <c r="P36" s="1194"/>
      <c r="Q36" s="1194"/>
      <c r="R36" s="1194"/>
      <c r="S36" s="1194"/>
      <c r="T36" s="1194"/>
      <c r="U36" s="1194"/>
      <c r="V36" s="1194"/>
      <c r="W36" s="1194"/>
      <c r="X36" s="1194"/>
      <c r="Y36" s="1194"/>
      <c r="Z36" s="1194"/>
      <c r="AA36" s="1194"/>
      <c r="AB36" s="1194"/>
      <c r="AC36" s="1194"/>
      <c r="AD36" s="1194"/>
      <c r="AE36" s="1194"/>
      <c r="AF36" s="1194"/>
      <c r="AG36" s="1194"/>
      <c r="AH36" s="1194"/>
      <c r="AI36" s="1194"/>
      <c r="AJ36" s="1194"/>
      <c r="AK36" s="1194"/>
      <c r="AL36" s="1194"/>
      <c r="AM36" s="1195"/>
      <c r="AN36" s="1173" t="s">
        <v>711</v>
      </c>
      <c r="AO36" s="1174"/>
      <c r="AP36" s="1174"/>
      <c r="AQ36" s="1174"/>
      <c r="AR36" s="1175"/>
    </row>
    <row r="37" spans="2:44" s="978" customFormat="1" ht="29.15" customHeight="1" thickBot="1">
      <c r="B37" s="1165"/>
      <c r="C37" s="1166"/>
      <c r="D37" s="1166"/>
      <c r="E37" s="1166"/>
      <c r="F37" s="1166"/>
      <c r="G37" s="1166"/>
      <c r="H37" s="1166"/>
      <c r="I37" s="1166"/>
      <c r="J37" s="1166"/>
      <c r="K37" s="1166"/>
      <c r="L37" s="1167" t="s">
        <v>820</v>
      </c>
      <c r="M37" s="1168"/>
      <c r="N37" s="1168"/>
      <c r="O37" s="1169"/>
      <c r="P37" s="1170" t="s">
        <v>821</v>
      </c>
      <c r="Q37" s="1171"/>
      <c r="R37" s="1171"/>
      <c r="S37" s="1172"/>
      <c r="T37" s="1167" t="s">
        <v>822</v>
      </c>
      <c r="U37" s="1168"/>
      <c r="V37" s="1168"/>
      <c r="W37" s="1169"/>
      <c r="X37" s="1167" t="s">
        <v>716</v>
      </c>
      <c r="Y37" s="1168"/>
      <c r="Z37" s="1168"/>
      <c r="AA37" s="1169"/>
      <c r="AB37" s="1167" t="s">
        <v>776</v>
      </c>
      <c r="AC37" s="1168"/>
      <c r="AD37" s="1168"/>
      <c r="AE37" s="1169"/>
      <c r="AF37" s="1167" t="s">
        <v>717</v>
      </c>
      <c r="AG37" s="1168"/>
      <c r="AH37" s="1168"/>
      <c r="AI37" s="1169"/>
      <c r="AJ37" s="1167" t="s">
        <v>718</v>
      </c>
      <c r="AK37" s="1168"/>
      <c r="AL37" s="1168"/>
      <c r="AM37" s="1169"/>
      <c r="AN37" s="1176"/>
      <c r="AO37" s="1177"/>
      <c r="AP37" s="1177"/>
      <c r="AQ37" s="1177"/>
      <c r="AR37" s="1178"/>
    </row>
    <row r="38" spans="2:44" s="978" customFormat="1" ht="27" customHeight="1" thickTop="1">
      <c r="B38" s="1184" t="s">
        <v>719</v>
      </c>
      <c r="C38" s="1185"/>
      <c r="D38" s="1185"/>
      <c r="E38" s="1185"/>
      <c r="F38" s="1185"/>
      <c r="G38" s="1185"/>
      <c r="H38" s="1185"/>
      <c r="I38" s="1185"/>
      <c r="J38" s="1185"/>
      <c r="K38" s="1185"/>
      <c r="L38" s="1189"/>
      <c r="M38" s="1180"/>
      <c r="N38" s="1180"/>
      <c r="O38" s="1190"/>
      <c r="P38" s="1189"/>
      <c r="Q38" s="1180"/>
      <c r="R38" s="1180"/>
      <c r="S38" s="1190"/>
      <c r="T38" s="1189"/>
      <c r="U38" s="1180"/>
      <c r="V38" s="1180"/>
      <c r="W38" s="1190"/>
      <c r="X38" s="1189"/>
      <c r="Y38" s="1180"/>
      <c r="Z38" s="1180"/>
      <c r="AA38" s="1190"/>
      <c r="AB38" s="1189"/>
      <c r="AC38" s="1180"/>
      <c r="AD38" s="1180"/>
      <c r="AE38" s="1190"/>
      <c r="AF38" s="1189"/>
      <c r="AG38" s="1180"/>
      <c r="AH38" s="1180"/>
      <c r="AI38" s="1190"/>
      <c r="AJ38" s="1189"/>
      <c r="AK38" s="1180"/>
      <c r="AL38" s="1180"/>
      <c r="AM38" s="1190"/>
      <c r="AN38" s="1179"/>
      <c r="AO38" s="1180"/>
      <c r="AP38" s="1180"/>
      <c r="AQ38" s="1180"/>
      <c r="AR38" s="1181"/>
    </row>
    <row r="39" spans="2:44" s="978" customFormat="1" ht="27" customHeight="1">
      <c r="B39" s="1184" t="s">
        <v>829</v>
      </c>
      <c r="C39" s="1185"/>
      <c r="D39" s="1185"/>
      <c r="E39" s="1185"/>
      <c r="F39" s="1185"/>
      <c r="G39" s="1185"/>
      <c r="H39" s="1185"/>
      <c r="I39" s="1185"/>
      <c r="J39" s="1185"/>
      <c r="K39" s="1185"/>
      <c r="L39" s="1158"/>
      <c r="M39" s="1159"/>
      <c r="N39" s="1159"/>
      <c r="O39" s="1160"/>
      <c r="P39" s="1158"/>
      <c r="Q39" s="1159"/>
      <c r="R39" s="1159"/>
      <c r="S39" s="1160"/>
      <c r="T39" s="1158"/>
      <c r="U39" s="1159"/>
      <c r="V39" s="1159"/>
      <c r="W39" s="1160"/>
      <c r="X39" s="1158"/>
      <c r="Y39" s="1159"/>
      <c r="Z39" s="1159"/>
      <c r="AA39" s="1160"/>
      <c r="AB39" s="1158"/>
      <c r="AC39" s="1159"/>
      <c r="AD39" s="1159"/>
      <c r="AE39" s="1160"/>
      <c r="AF39" s="1158"/>
      <c r="AG39" s="1159"/>
      <c r="AH39" s="1159"/>
      <c r="AI39" s="1160"/>
      <c r="AJ39" s="1158"/>
      <c r="AK39" s="1159"/>
      <c r="AL39" s="1159"/>
      <c r="AM39" s="1160"/>
      <c r="AN39" s="1182"/>
      <c r="AO39" s="1159"/>
      <c r="AP39" s="1159"/>
      <c r="AQ39" s="1159"/>
      <c r="AR39" s="1183"/>
    </row>
    <row r="40" spans="2:44" s="978" customFormat="1" ht="27" customHeight="1">
      <c r="B40" s="1186" t="s">
        <v>830</v>
      </c>
      <c r="C40" s="1187"/>
      <c r="D40" s="1187"/>
      <c r="E40" s="1187"/>
      <c r="F40" s="1187"/>
      <c r="G40" s="1187"/>
      <c r="H40" s="1187"/>
      <c r="I40" s="1187"/>
      <c r="J40" s="1187"/>
      <c r="K40" s="1188"/>
      <c r="L40" s="1158"/>
      <c r="M40" s="1159"/>
      <c r="N40" s="1159"/>
      <c r="O40" s="1160"/>
      <c r="P40" s="1158"/>
      <c r="Q40" s="1159"/>
      <c r="R40" s="1159"/>
      <c r="S40" s="1160"/>
      <c r="T40" s="1158"/>
      <c r="U40" s="1159"/>
      <c r="V40" s="1159"/>
      <c r="W40" s="1160"/>
      <c r="X40" s="1158"/>
      <c r="Y40" s="1159"/>
      <c r="Z40" s="1159"/>
      <c r="AA40" s="1160"/>
      <c r="AB40" s="1158"/>
      <c r="AC40" s="1159"/>
      <c r="AD40" s="1159"/>
      <c r="AE40" s="1160"/>
      <c r="AF40" s="1158"/>
      <c r="AG40" s="1159"/>
      <c r="AH40" s="1159"/>
      <c r="AI40" s="1160"/>
      <c r="AJ40" s="1158"/>
      <c r="AK40" s="1159"/>
      <c r="AL40" s="1159"/>
      <c r="AM40" s="1160"/>
      <c r="AN40" s="1182"/>
      <c r="AO40" s="1159"/>
      <c r="AP40" s="1159"/>
      <c r="AQ40" s="1159"/>
      <c r="AR40" s="1183"/>
    </row>
    <row r="41" spans="2:44" s="978" customFormat="1" ht="27" customHeight="1">
      <c r="B41" s="1186" t="s">
        <v>723</v>
      </c>
      <c r="C41" s="1187"/>
      <c r="D41" s="1187"/>
      <c r="E41" s="1187"/>
      <c r="F41" s="1187"/>
      <c r="G41" s="1187"/>
      <c r="H41" s="1187"/>
      <c r="I41" s="1187"/>
      <c r="J41" s="1187"/>
      <c r="K41" s="1188"/>
      <c r="L41" s="1158"/>
      <c r="M41" s="1159"/>
      <c r="N41" s="1159"/>
      <c r="O41" s="1160"/>
      <c r="P41" s="1158"/>
      <c r="Q41" s="1159"/>
      <c r="R41" s="1159"/>
      <c r="S41" s="1160"/>
      <c r="T41" s="1158"/>
      <c r="U41" s="1159"/>
      <c r="V41" s="1159"/>
      <c r="W41" s="1160"/>
      <c r="X41" s="1158"/>
      <c r="Y41" s="1159"/>
      <c r="Z41" s="1159"/>
      <c r="AA41" s="1160"/>
      <c r="AB41" s="1158"/>
      <c r="AC41" s="1159"/>
      <c r="AD41" s="1159"/>
      <c r="AE41" s="1160"/>
      <c r="AF41" s="1158"/>
      <c r="AG41" s="1159"/>
      <c r="AH41" s="1159"/>
      <c r="AI41" s="1160"/>
      <c r="AJ41" s="1158"/>
      <c r="AK41" s="1159"/>
      <c r="AL41" s="1159"/>
      <c r="AM41" s="1160"/>
      <c r="AN41" s="1182"/>
      <c r="AO41" s="1159"/>
      <c r="AP41" s="1159"/>
      <c r="AQ41" s="1159"/>
      <c r="AR41" s="1183"/>
    </row>
    <row r="42" spans="2:44" s="978" customFormat="1" ht="27" customHeight="1">
      <c r="B42" s="1186" t="s">
        <v>831</v>
      </c>
      <c r="C42" s="1187"/>
      <c r="D42" s="1187"/>
      <c r="E42" s="1187"/>
      <c r="F42" s="1187"/>
      <c r="G42" s="1187"/>
      <c r="H42" s="1187"/>
      <c r="I42" s="1187"/>
      <c r="J42" s="1187"/>
      <c r="K42" s="1188"/>
      <c r="L42" s="1158"/>
      <c r="M42" s="1159"/>
      <c r="N42" s="1159"/>
      <c r="O42" s="1160"/>
      <c r="P42" s="1158"/>
      <c r="Q42" s="1159"/>
      <c r="R42" s="1159"/>
      <c r="S42" s="1160"/>
      <c r="T42" s="1158"/>
      <c r="U42" s="1159"/>
      <c r="V42" s="1159"/>
      <c r="W42" s="1160"/>
      <c r="X42" s="1158"/>
      <c r="Y42" s="1159"/>
      <c r="Z42" s="1159"/>
      <c r="AA42" s="1160"/>
      <c r="AB42" s="1158"/>
      <c r="AC42" s="1159"/>
      <c r="AD42" s="1159"/>
      <c r="AE42" s="1160"/>
      <c r="AF42" s="1158"/>
      <c r="AG42" s="1159"/>
      <c r="AH42" s="1159"/>
      <c r="AI42" s="1160"/>
      <c r="AJ42" s="1158"/>
      <c r="AK42" s="1159"/>
      <c r="AL42" s="1159"/>
      <c r="AM42" s="1160"/>
      <c r="AN42" s="1182"/>
      <c r="AO42" s="1159"/>
      <c r="AP42" s="1159"/>
      <c r="AQ42" s="1159"/>
      <c r="AR42" s="1183"/>
    </row>
    <row r="43" spans="2:44" s="978" customFormat="1" ht="27" customHeight="1">
      <c r="B43" s="1184"/>
      <c r="C43" s="1185"/>
      <c r="D43" s="1185"/>
      <c r="E43" s="1185"/>
      <c r="F43" s="1185"/>
      <c r="G43" s="1185"/>
      <c r="H43" s="1185"/>
      <c r="I43" s="1185"/>
      <c r="J43" s="1185"/>
      <c r="K43" s="1185"/>
      <c r="L43" s="1158"/>
      <c r="M43" s="1159"/>
      <c r="N43" s="1159"/>
      <c r="O43" s="1160"/>
      <c r="P43" s="1158"/>
      <c r="Q43" s="1159"/>
      <c r="R43" s="1159"/>
      <c r="S43" s="1160"/>
      <c r="T43" s="1158"/>
      <c r="U43" s="1159"/>
      <c r="V43" s="1159"/>
      <c r="W43" s="1160"/>
      <c r="X43" s="1158"/>
      <c r="Y43" s="1159"/>
      <c r="Z43" s="1159"/>
      <c r="AA43" s="1160"/>
      <c r="AB43" s="1158"/>
      <c r="AC43" s="1159"/>
      <c r="AD43" s="1159"/>
      <c r="AE43" s="1160"/>
      <c r="AF43" s="1158"/>
      <c r="AG43" s="1159"/>
      <c r="AH43" s="1159"/>
      <c r="AI43" s="1160"/>
      <c r="AJ43" s="1158"/>
      <c r="AK43" s="1159"/>
      <c r="AL43" s="1159"/>
      <c r="AM43" s="1160"/>
      <c r="AN43" s="1182"/>
      <c r="AO43" s="1159"/>
      <c r="AP43" s="1159"/>
      <c r="AQ43" s="1159"/>
      <c r="AR43" s="1183"/>
    </row>
    <row r="44" spans="2:44" s="978" customFormat="1" ht="27" customHeight="1">
      <c r="B44" s="1184"/>
      <c r="C44" s="1185"/>
      <c r="D44" s="1185"/>
      <c r="E44" s="1185"/>
      <c r="F44" s="1185"/>
      <c r="G44" s="1185"/>
      <c r="H44" s="1185"/>
      <c r="I44" s="1185"/>
      <c r="J44" s="1185"/>
      <c r="K44" s="1185"/>
      <c r="L44" s="1158"/>
      <c r="M44" s="1159"/>
      <c r="N44" s="1159"/>
      <c r="O44" s="1160"/>
      <c r="P44" s="1158"/>
      <c r="Q44" s="1159"/>
      <c r="R44" s="1159"/>
      <c r="S44" s="1160"/>
      <c r="T44" s="1158"/>
      <c r="U44" s="1159"/>
      <c r="V44" s="1159"/>
      <c r="W44" s="1160"/>
      <c r="X44" s="1158"/>
      <c r="Y44" s="1159"/>
      <c r="Z44" s="1159"/>
      <c r="AA44" s="1160"/>
      <c r="AB44" s="1158"/>
      <c r="AC44" s="1159"/>
      <c r="AD44" s="1159"/>
      <c r="AE44" s="1160"/>
      <c r="AF44" s="1158"/>
      <c r="AG44" s="1159"/>
      <c r="AH44" s="1159"/>
      <c r="AI44" s="1160"/>
      <c r="AJ44" s="1158"/>
      <c r="AK44" s="1159"/>
      <c r="AL44" s="1159"/>
      <c r="AM44" s="1160"/>
      <c r="AN44" s="1182"/>
      <c r="AO44" s="1159"/>
      <c r="AP44" s="1159"/>
      <c r="AQ44" s="1159"/>
      <c r="AR44" s="1183"/>
    </row>
    <row r="45" spans="2:44" s="978" customFormat="1" ht="27" customHeight="1">
      <c r="B45" s="1184"/>
      <c r="C45" s="1185"/>
      <c r="D45" s="1185"/>
      <c r="E45" s="1185"/>
      <c r="F45" s="1185"/>
      <c r="G45" s="1185"/>
      <c r="H45" s="1185"/>
      <c r="I45" s="1185"/>
      <c r="J45" s="1185"/>
      <c r="K45" s="1185"/>
      <c r="L45" s="1158"/>
      <c r="M45" s="1159"/>
      <c r="N45" s="1159"/>
      <c r="O45" s="1160"/>
      <c r="P45" s="1158"/>
      <c r="Q45" s="1159"/>
      <c r="R45" s="1159"/>
      <c r="S45" s="1160"/>
      <c r="T45" s="1158"/>
      <c r="U45" s="1159"/>
      <c r="V45" s="1159"/>
      <c r="W45" s="1160"/>
      <c r="X45" s="1158"/>
      <c r="Y45" s="1159"/>
      <c r="Z45" s="1159"/>
      <c r="AA45" s="1160"/>
      <c r="AB45" s="1158"/>
      <c r="AC45" s="1159"/>
      <c r="AD45" s="1159"/>
      <c r="AE45" s="1160"/>
      <c r="AF45" s="1158"/>
      <c r="AG45" s="1159"/>
      <c r="AH45" s="1159"/>
      <c r="AI45" s="1160"/>
      <c r="AJ45" s="1158"/>
      <c r="AK45" s="1159"/>
      <c r="AL45" s="1159"/>
      <c r="AM45" s="1160"/>
      <c r="AN45" s="1182"/>
      <c r="AO45" s="1159"/>
      <c r="AP45" s="1159"/>
      <c r="AQ45" s="1159"/>
      <c r="AR45" s="1183"/>
    </row>
    <row r="46" spans="2:44" s="978" customFormat="1" ht="27" customHeight="1">
      <c r="B46" s="1184"/>
      <c r="C46" s="1185"/>
      <c r="D46" s="1185"/>
      <c r="E46" s="1185"/>
      <c r="F46" s="1185"/>
      <c r="G46" s="1185"/>
      <c r="H46" s="1185"/>
      <c r="I46" s="1185"/>
      <c r="J46" s="1185"/>
      <c r="K46" s="1185"/>
      <c r="L46" s="1158"/>
      <c r="M46" s="1159"/>
      <c r="N46" s="1159"/>
      <c r="O46" s="1160"/>
      <c r="P46" s="1158"/>
      <c r="Q46" s="1159"/>
      <c r="R46" s="1159"/>
      <c r="S46" s="1160"/>
      <c r="T46" s="1158"/>
      <c r="U46" s="1159"/>
      <c r="V46" s="1159"/>
      <c r="W46" s="1160"/>
      <c r="X46" s="1158"/>
      <c r="Y46" s="1159"/>
      <c r="Z46" s="1159"/>
      <c r="AA46" s="1160"/>
      <c r="AB46" s="1158"/>
      <c r="AC46" s="1159"/>
      <c r="AD46" s="1159"/>
      <c r="AE46" s="1160"/>
      <c r="AF46" s="1158"/>
      <c r="AG46" s="1159"/>
      <c r="AH46" s="1159"/>
      <c r="AI46" s="1160"/>
      <c r="AJ46" s="1158"/>
      <c r="AK46" s="1159"/>
      <c r="AL46" s="1159"/>
      <c r="AM46" s="1160"/>
      <c r="AN46" s="1182"/>
      <c r="AO46" s="1159"/>
      <c r="AP46" s="1159"/>
      <c r="AQ46" s="1159"/>
      <c r="AR46" s="1183"/>
    </row>
    <row r="47" spans="2:44" s="978" customFormat="1" ht="27" customHeight="1" thickBot="1">
      <c r="B47" s="1191"/>
      <c r="C47" s="1192"/>
      <c r="D47" s="1192"/>
      <c r="E47" s="1192"/>
      <c r="F47" s="1192"/>
      <c r="G47" s="1192"/>
      <c r="H47" s="1192"/>
      <c r="I47" s="1192"/>
      <c r="J47" s="1192"/>
      <c r="K47" s="1192"/>
      <c r="L47" s="1158"/>
      <c r="M47" s="1159"/>
      <c r="N47" s="1159"/>
      <c r="O47" s="1160"/>
      <c r="P47" s="1158"/>
      <c r="Q47" s="1159"/>
      <c r="R47" s="1159"/>
      <c r="S47" s="1160"/>
      <c r="T47" s="1158"/>
      <c r="U47" s="1159"/>
      <c r="V47" s="1159"/>
      <c r="W47" s="1160"/>
      <c r="X47" s="1158"/>
      <c r="Y47" s="1159"/>
      <c r="Z47" s="1159"/>
      <c r="AA47" s="1160"/>
      <c r="AB47" s="1158"/>
      <c r="AC47" s="1159"/>
      <c r="AD47" s="1159"/>
      <c r="AE47" s="1160"/>
      <c r="AF47" s="1158"/>
      <c r="AG47" s="1159"/>
      <c r="AH47" s="1159"/>
      <c r="AI47" s="1160"/>
      <c r="AJ47" s="1158"/>
      <c r="AK47" s="1159"/>
      <c r="AL47" s="1159"/>
      <c r="AM47" s="1160"/>
      <c r="AN47" s="1182"/>
      <c r="AO47" s="1159"/>
      <c r="AP47" s="1159"/>
      <c r="AQ47" s="1159"/>
      <c r="AR47" s="1183"/>
    </row>
    <row r="48" spans="2:44" s="978" customFormat="1" ht="18" customHeight="1">
      <c r="B48" s="981" t="s">
        <v>708</v>
      </c>
      <c r="C48" s="982"/>
      <c r="D48" s="982"/>
      <c r="E48" s="982"/>
      <c r="F48" s="982"/>
      <c r="G48" s="982"/>
      <c r="H48" s="982"/>
      <c r="I48" s="982"/>
      <c r="J48" s="982"/>
      <c r="K48" s="982"/>
      <c r="L48" s="982"/>
      <c r="M48" s="982"/>
      <c r="N48" s="982"/>
      <c r="O48" s="982"/>
      <c r="P48" s="982"/>
      <c r="Q48" s="982"/>
      <c r="R48" s="982"/>
      <c r="S48" s="982"/>
      <c r="T48" s="982"/>
      <c r="U48" s="982"/>
      <c r="V48" s="982"/>
      <c r="W48" s="982"/>
      <c r="X48" s="982"/>
      <c r="Y48" s="982"/>
      <c r="Z48" s="982"/>
      <c r="AA48" s="982"/>
      <c r="AB48" s="982"/>
      <c r="AC48" s="982"/>
      <c r="AD48" s="982"/>
      <c r="AE48" s="982"/>
      <c r="AF48" s="982"/>
      <c r="AG48" s="982"/>
      <c r="AH48" s="982"/>
      <c r="AI48" s="982"/>
      <c r="AJ48" s="982"/>
      <c r="AK48" s="982"/>
      <c r="AL48" s="982"/>
      <c r="AM48" s="982"/>
      <c r="AN48" s="982"/>
      <c r="AO48" s="982"/>
      <c r="AP48" s="982"/>
      <c r="AQ48" s="982"/>
      <c r="AR48" s="983"/>
    </row>
    <row r="49" spans="2:51" s="978" customFormat="1" ht="18" customHeight="1">
      <c r="B49" s="986"/>
      <c r="C49" s="1096" t="s">
        <v>709</v>
      </c>
      <c r="D49" s="1097"/>
      <c r="E49" s="1100" t="s">
        <v>825</v>
      </c>
      <c r="F49" s="984"/>
      <c r="G49" s="984"/>
      <c r="H49" s="984"/>
      <c r="I49" s="984"/>
      <c r="J49" s="984"/>
      <c r="K49" s="984"/>
      <c r="L49" s="984"/>
      <c r="M49" s="984"/>
      <c r="N49" s="984"/>
      <c r="O49" s="984"/>
      <c r="P49" s="984"/>
      <c r="Q49" s="984"/>
      <c r="R49" s="984"/>
      <c r="S49" s="984"/>
      <c r="T49" s="984"/>
      <c r="U49" s="984"/>
      <c r="V49" s="984"/>
      <c r="W49" s="984"/>
      <c r="X49" s="984"/>
      <c r="Y49" s="984"/>
      <c r="Z49" s="984"/>
      <c r="AA49" s="984"/>
      <c r="AB49" s="984"/>
      <c r="AC49" s="984"/>
      <c r="AD49" s="984"/>
      <c r="AE49" s="984"/>
      <c r="AF49" s="984"/>
      <c r="AG49" s="984"/>
      <c r="AH49" s="984"/>
      <c r="AI49" s="984"/>
      <c r="AJ49" s="984"/>
      <c r="AK49" s="984"/>
      <c r="AL49" s="984"/>
      <c r="AM49" s="984"/>
      <c r="AN49" s="984"/>
      <c r="AO49" s="984"/>
      <c r="AP49" s="984"/>
      <c r="AQ49" s="984"/>
      <c r="AR49" s="987"/>
    </row>
    <row r="50" spans="2:51" s="978" customFormat="1" ht="18" customHeight="1">
      <c r="B50" s="986"/>
      <c r="C50" s="1098" t="s">
        <v>710</v>
      </c>
      <c r="D50" s="984"/>
      <c r="E50" s="984" t="s">
        <v>826</v>
      </c>
      <c r="F50" s="984"/>
      <c r="G50" s="984"/>
      <c r="H50" s="984"/>
      <c r="I50" s="984"/>
      <c r="J50" s="984"/>
      <c r="K50" s="984"/>
      <c r="L50" s="984"/>
      <c r="M50" s="984"/>
      <c r="N50" s="984"/>
      <c r="O50" s="984"/>
      <c r="P50" s="984"/>
      <c r="Q50" s="984"/>
      <c r="R50" s="984"/>
      <c r="S50" s="984"/>
      <c r="T50" s="984"/>
      <c r="U50" s="984"/>
      <c r="V50" s="984"/>
      <c r="W50" s="984"/>
      <c r="X50" s="984"/>
      <c r="Y50" s="984"/>
      <c r="Z50" s="984"/>
      <c r="AA50" s="984"/>
      <c r="AB50" s="984"/>
      <c r="AC50" s="984"/>
      <c r="AD50" s="984"/>
      <c r="AE50" s="984"/>
      <c r="AF50" s="984"/>
      <c r="AG50" s="984"/>
      <c r="AH50" s="984"/>
      <c r="AI50" s="984"/>
      <c r="AJ50" s="984"/>
      <c r="AK50" s="984"/>
      <c r="AL50" s="984"/>
      <c r="AM50" s="984"/>
      <c r="AN50" s="984"/>
      <c r="AO50" s="984"/>
      <c r="AP50" s="984"/>
      <c r="AQ50" s="984"/>
      <c r="AR50" s="987"/>
      <c r="AS50" s="984"/>
      <c r="AT50" s="985"/>
      <c r="AU50" s="985"/>
      <c r="AV50" s="985"/>
      <c r="AW50" s="985"/>
      <c r="AX50" s="985"/>
      <c r="AY50" s="985"/>
    </row>
    <row r="51" spans="2:51" s="978" customFormat="1" ht="18" customHeight="1">
      <c r="B51" s="986"/>
      <c r="C51" s="1099" t="s">
        <v>823</v>
      </c>
      <c r="D51" s="1097"/>
      <c r="E51" s="1100" t="s">
        <v>827</v>
      </c>
      <c r="F51" s="984"/>
      <c r="G51" s="984"/>
      <c r="H51" s="984"/>
      <c r="I51" s="984"/>
      <c r="J51" s="984"/>
      <c r="K51" s="984"/>
      <c r="L51" s="984"/>
      <c r="M51" s="984"/>
      <c r="N51" s="984"/>
      <c r="O51" s="984"/>
      <c r="P51" s="984"/>
      <c r="Q51" s="984"/>
      <c r="R51" s="984"/>
      <c r="S51" s="984"/>
      <c r="T51" s="984"/>
      <c r="U51" s="984"/>
      <c r="V51" s="984"/>
      <c r="W51" s="984"/>
      <c r="X51" s="984"/>
      <c r="Y51" s="984"/>
      <c r="Z51" s="984"/>
      <c r="AA51" s="984"/>
      <c r="AB51" s="984"/>
      <c r="AC51" s="984"/>
      <c r="AD51" s="984"/>
      <c r="AE51" s="984"/>
      <c r="AF51" s="984"/>
      <c r="AG51" s="984"/>
      <c r="AH51" s="984"/>
      <c r="AI51" s="984"/>
      <c r="AJ51" s="984"/>
      <c r="AK51" s="984"/>
      <c r="AL51" s="984"/>
      <c r="AM51" s="984"/>
      <c r="AN51" s="984"/>
      <c r="AO51" s="984"/>
      <c r="AP51" s="984"/>
      <c r="AQ51" s="984"/>
      <c r="AR51" s="987"/>
      <c r="AS51" s="984"/>
      <c r="AT51" s="984"/>
      <c r="AU51" s="984"/>
      <c r="AV51" s="984"/>
      <c r="AW51" s="984"/>
      <c r="AX51" s="984"/>
      <c r="AY51" s="984"/>
    </row>
    <row r="52" spans="2:51" s="978" customFormat="1" ht="18" customHeight="1" thickBot="1">
      <c r="B52" s="990"/>
      <c r="C52" s="1095" t="s">
        <v>824</v>
      </c>
      <c r="D52" s="988"/>
      <c r="E52" s="1101" t="s">
        <v>828</v>
      </c>
      <c r="F52" s="991"/>
      <c r="G52" s="991"/>
      <c r="H52" s="991"/>
      <c r="I52" s="991"/>
      <c r="J52" s="991"/>
      <c r="K52" s="991"/>
      <c r="L52" s="991"/>
      <c r="M52" s="991"/>
      <c r="N52" s="991"/>
      <c r="O52" s="991"/>
      <c r="P52" s="991"/>
      <c r="Q52" s="991"/>
      <c r="R52" s="991"/>
      <c r="S52" s="991"/>
      <c r="T52" s="991"/>
      <c r="U52" s="991"/>
      <c r="V52" s="991"/>
      <c r="W52" s="991"/>
      <c r="X52" s="991"/>
      <c r="Y52" s="991"/>
      <c r="Z52" s="991"/>
      <c r="AA52" s="991"/>
      <c r="AB52" s="991"/>
      <c r="AC52" s="991"/>
      <c r="AD52" s="991"/>
      <c r="AE52" s="991"/>
      <c r="AF52" s="991"/>
      <c r="AG52" s="991"/>
      <c r="AH52" s="991"/>
      <c r="AI52" s="991"/>
      <c r="AJ52" s="991"/>
      <c r="AK52" s="991"/>
      <c r="AL52" s="991"/>
      <c r="AM52" s="991"/>
      <c r="AN52" s="991"/>
      <c r="AO52" s="991"/>
      <c r="AP52" s="991"/>
      <c r="AQ52" s="991"/>
      <c r="AR52" s="992"/>
      <c r="AS52" s="984"/>
      <c r="AT52" s="984"/>
      <c r="AU52" s="984"/>
      <c r="AV52" s="984"/>
      <c r="AW52" s="984"/>
      <c r="AX52" s="984"/>
      <c r="AY52" s="984"/>
    </row>
    <row r="53" spans="2:51" ht="18" customHeight="1"/>
    <row r="54" spans="2:51" s="975" customFormat="1" ht="23.5">
      <c r="B54" s="1162" t="s">
        <v>706</v>
      </c>
      <c r="C54" s="1162"/>
      <c r="D54" s="1162"/>
      <c r="E54" s="1162"/>
      <c r="F54" s="1162"/>
      <c r="G54" s="1162"/>
      <c r="H54" s="1162"/>
      <c r="I54" s="1162"/>
      <c r="J54" s="1162"/>
      <c r="K54" s="1162"/>
      <c r="L54" s="1162"/>
      <c r="M54" s="1162"/>
      <c r="N54" s="1162"/>
      <c r="O54" s="1162"/>
      <c r="P54" s="1162"/>
      <c r="Q54" s="1162"/>
      <c r="R54" s="1162"/>
      <c r="S54" s="1162"/>
      <c r="T54" s="1162"/>
      <c r="U54" s="1162"/>
      <c r="V54" s="1162"/>
      <c r="W54" s="1162"/>
      <c r="X54" s="1162"/>
      <c r="Y54" s="1162"/>
      <c r="Z54" s="1162"/>
      <c r="AA54" s="1162"/>
      <c r="AB54" s="1162"/>
      <c r="AC54" s="1162"/>
      <c r="AD54" s="1162"/>
      <c r="AE54" s="1162"/>
      <c r="AF54" s="1162"/>
      <c r="AG54" s="1162"/>
      <c r="AH54" s="1162"/>
      <c r="AI54" s="1162"/>
      <c r="AJ54" s="1162"/>
      <c r="AK54" s="1162"/>
      <c r="AL54" s="1162"/>
      <c r="AM54" s="1162"/>
      <c r="AN54" s="1162"/>
      <c r="AO54" s="1162"/>
      <c r="AP54" s="1162"/>
      <c r="AQ54" s="1162"/>
      <c r="AR54" s="1162"/>
    </row>
    <row r="55" spans="2:51" s="976" customFormat="1" ht="10.5" customHeight="1"/>
    <row r="56" spans="2:51" s="978" customFormat="1" ht="20.149999999999999" customHeight="1">
      <c r="B56" s="978" t="s">
        <v>804</v>
      </c>
      <c r="AF56" s="979"/>
      <c r="AG56" s="979"/>
      <c r="AH56" s="979"/>
      <c r="AI56" s="979"/>
      <c r="AJ56" s="979"/>
      <c r="AK56" s="979"/>
      <c r="AL56" s="979"/>
      <c r="AM56" s="979"/>
      <c r="AN56" s="979"/>
      <c r="AO56" s="979"/>
      <c r="AP56" s="979"/>
      <c r="AQ56" s="979"/>
      <c r="AR56" s="979"/>
    </row>
    <row r="57" spans="2:51" s="978" customFormat="1" ht="20.149999999999999" customHeight="1">
      <c r="B57" s="978" t="s">
        <v>806</v>
      </c>
      <c r="AF57" s="979"/>
      <c r="AG57" s="979"/>
      <c r="AH57" s="979"/>
      <c r="AI57" s="979"/>
      <c r="AJ57" s="979"/>
      <c r="AK57" s="979"/>
      <c r="AL57" s="979"/>
      <c r="AM57" s="979"/>
      <c r="AN57" s="979"/>
      <c r="AO57" s="979"/>
      <c r="AP57" s="979"/>
      <c r="AQ57" s="979"/>
      <c r="AR57" s="979"/>
    </row>
    <row r="58" spans="2:51" s="978" customFormat="1" ht="20.149999999999999" customHeight="1">
      <c r="B58" s="978" t="s">
        <v>835</v>
      </c>
      <c r="AF58" s="979"/>
      <c r="AG58" s="979"/>
      <c r="AH58" s="979"/>
      <c r="AI58" s="979"/>
      <c r="AJ58" s="979"/>
      <c r="AK58" s="979"/>
      <c r="AL58" s="979"/>
      <c r="AM58" s="979"/>
      <c r="AN58" s="979"/>
      <c r="AO58" s="979"/>
      <c r="AP58" s="979"/>
      <c r="AQ58" s="979"/>
      <c r="AR58" s="979"/>
    </row>
    <row r="59" spans="2:51" s="978" customFormat="1" ht="20.149999999999999" customHeight="1">
      <c r="B59" s="978" t="s">
        <v>836</v>
      </c>
      <c r="AF59" s="979"/>
      <c r="AG59" s="979"/>
      <c r="AH59" s="979"/>
      <c r="AI59" s="979"/>
      <c r="AJ59" s="979"/>
      <c r="AK59" s="979"/>
      <c r="AL59" s="979"/>
      <c r="AM59" s="979"/>
      <c r="AN59" s="979"/>
      <c r="AO59" s="979"/>
      <c r="AP59" s="979"/>
      <c r="AQ59" s="979"/>
      <c r="AR59" s="979"/>
    </row>
    <row r="60" spans="2:51" s="978" customFormat="1" ht="10" customHeight="1">
      <c r="AF60" s="979"/>
      <c r="AG60" s="979"/>
      <c r="AH60" s="979"/>
      <c r="AI60" s="979"/>
      <c r="AJ60" s="979"/>
      <c r="AK60" s="979"/>
      <c r="AL60" s="979"/>
      <c r="AM60" s="979"/>
      <c r="AN60" s="979"/>
      <c r="AO60" s="979"/>
      <c r="AP60" s="979"/>
      <c r="AQ60" s="979"/>
      <c r="AR60" s="979"/>
    </row>
    <row r="61" spans="2:51" s="980" customFormat="1" ht="19.5" thickBot="1">
      <c r="AR61" s="989" t="s">
        <v>731</v>
      </c>
    </row>
    <row r="62" spans="2:51" s="978" customFormat="1" ht="24" customHeight="1">
      <c r="B62" s="1163" t="s">
        <v>707</v>
      </c>
      <c r="C62" s="1164"/>
      <c r="D62" s="1164"/>
      <c r="E62" s="1164"/>
      <c r="F62" s="1164"/>
      <c r="G62" s="1164"/>
      <c r="H62" s="1164"/>
      <c r="I62" s="1164"/>
      <c r="J62" s="1164"/>
      <c r="K62" s="1164"/>
      <c r="L62" s="1193" t="s">
        <v>714</v>
      </c>
      <c r="M62" s="1194"/>
      <c r="N62" s="1194"/>
      <c r="O62" s="1194"/>
      <c r="P62" s="1194"/>
      <c r="Q62" s="1194"/>
      <c r="R62" s="1194"/>
      <c r="S62" s="1194"/>
      <c r="T62" s="1194"/>
      <c r="U62" s="1194"/>
      <c r="V62" s="1194"/>
      <c r="W62" s="1194"/>
      <c r="X62" s="1194"/>
      <c r="Y62" s="1194"/>
      <c r="Z62" s="1194"/>
      <c r="AA62" s="1194"/>
      <c r="AB62" s="1194"/>
      <c r="AC62" s="1194"/>
      <c r="AD62" s="1194"/>
      <c r="AE62" s="1194"/>
      <c r="AF62" s="1194"/>
      <c r="AG62" s="1194"/>
      <c r="AH62" s="1194"/>
      <c r="AI62" s="1194"/>
      <c r="AJ62" s="1194"/>
      <c r="AK62" s="1194"/>
      <c r="AL62" s="1194"/>
      <c r="AM62" s="1195"/>
      <c r="AN62" s="1173" t="s">
        <v>711</v>
      </c>
      <c r="AO62" s="1174"/>
      <c r="AP62" s="1174"/>
      <c r="AQ62" s="1174"/>
      <c r="AR62" s="1175"/>
    </row>
    <row r="63" spans="2:51" s="978" customFormat="1" ht="29.15" customHeight="1" thickBot="1">
      <c r="B63" s="1165"/>
      <c r="C63" s="1166"/>
      <c r="D63" s="1166"/>
      <c r="E63" s="1166"/>
      <c r="F63" s="1166"/>
      <c r="G63" s="1166"/>
      <c r="H63" s="1166"/>
      <c r="I63" s="1166"/>
      <c r="J63" s="1166"/>
      <c r="K63" s="1166"/>
      <c r="L63" s="1167" t="s">
        <v>820</v>
      </c>
      <c r="M63" s="1168"/>
      <c r="N63" s="1168"/>
      <c r="O63" s="1169"/>
      <c r="P63" s="1170" t="s">
        <v>821</v>
      </c>
      <c r="Q63" s="1171"/>
      <c r="R63" s="1171"/>
      <c r="S63" s="1172"/>
      <c r="T63" s="1167" t="s">
        <v>822</v>
      </c>
      <c r="U63" s="1168"/>
      <c r="V63" s="1168"/>
      <c r="W63" s="1169"/>
      <c r="X63" s="1167" t="s">
        <v>716</v>
      </c>
      <c r="Y63" s="1168"/>
      <c r="Z63" s="1168"/>
      <c r="AA63" s="1169"/>
      <c r="AB63" s="1167" t="s">
        <v>776</v>
      </c>
      <c r="AC63" s="1168"/>
      <c r="AD63" s="1168"/>
      <c r="AE63" s="1169"/>
      <c r="AF63" s="1167" t="s">
        <v>717</v>
      </c>
      <c r="AG63" s="1168"/>
      <c r="AH63" s="1168"/>
      <c r="AI63" s="1169"/>
      <c r="AJ63" s="1167" t="s">
        <v>718</v>
      </c>
      <c r="AK63" s="1168"/>
      <c r="AL63" s="1168"/>
      <c r="AM63" s="1169"/>
      <c r="AN63" s="1176"/>
      <c r="AO63" s="1177"/>
      <c r="AP63" s="1177"/>
      <c r="AQ63" s="1177"/>
      <c r="AR63" s="1178"/>
    </row>
    <row r="64" spans="2:51" s="978" customFormat="1" ht="27" customHeight="1" thickTop="1">
      <c r="B64" s="1184" t="s">
        <v>832</v>
      </c>
      <c r="C64" s="1185"/>
      <c r="D64" s="1185"/>
      <c r="E64" s="1185"/>
      <c r="F64" s="1185"/>
      <c r="G64" s="1185"/>
      <c r="H64" s="1185"/>
      <c r="I64" s="1185"/>
      <c r="J64" s="1185"/>
      <c r="K64" s="1185"/>
      <c r="L64" s="1189"/>
      <c r="M64" s="1180"/>
      <c r="N64" s="1180"/>
      <c r="O64" s="1190"/>
      <c r="P64" s="1189"/>
      <c r="Q64" s="1180"/>
      <c r="R64" s="1180"/>
      <c r="S64" s="1190"/>
      <c r="T64" s="1189"/>
      <c r="U64" s="1180"/>
      <c r="V64" s="1180"/>
      <c r="W64" s="1190"/>
      <c r="X64" s="1189"/>
      <c r="Y64" s="1180"/>
      <c r="Z64" s="1180"/>
      <c r="AA64" s="1190"/>
      <c r="AB64" s="1189"/>
      <c r="AC64" s="1180"/>
      <c r="AD64" s="1180"/>
      <c r="AE64" s="1190"/>
      <c r="AF64" s="1189"/>
      <c r="AG64" s="1180"/>
      <c r="AH64" s="1180"/>
      <c r="AI64" s="1190"/>
      <c r="AJ64" s="1189"/>
      <c r="AK64" s="1180"/>
      <c r="AL64" s="1180"/>
      <c r="AM64" s="1190"/>
      <c r="AN64" s="1179"/>
      <c r="AO64" s="1180"/>
      <c r="AP64" s="1180"/>
      <c r="AQ64" s="1180"/>
      <c r="AR64" s="1181"/>
    </row>
    <row r="65" spans="2:51" s="978" customFormat="1" ht="27" customHeight="1">
      <c r="B65" s="1184"/>
      <c r="C65" s="1185"/>
      <c r="D65" s="1185"/>
      <c r="E65" s="1185"/>
      <c r="F65" s="1185"/>
      <c r="G65" s="1185"/>
      <c r="H65" s="1185"/>
      <c r="I65" s="1185"/>
      <c r="J65" s="1185"/>
      <c r="K65" s="1185"/>
      <c r="L65" s="1089"/>
      <c r="M65" s="1090"/>
      <c r="N65" s="1090"/>
      <c r="O65" s="1091"/>
      <c r="P65" s="1089"/>
      <c r="Q65" s="1090"/>
      <c r="R65" s="1090"/>
      <c r="S65" s="1091"/>
      <c r="T65" s="1089"/>
      <c r="U65" s="1090"/>
      <c r="V65" s="1090"/>
      <c r="W65" s="1091"/>
      <c r="X65" s="1089"/>
      <c r="Y65" s="1090"/>
      <c r="Z65" s="1090"/>
      <c r="AA65" s="1091"/>
      <c r="AB65" s="1089"/>
      <c r="AC65" s="1090"/>
      <c r="AD65" s="1090"/>
      <c r="AE65" s="1091"/>
      <c r="AF65" s="1089"/>
      <c r="AG65" s="1090"/>
      <c r="AH65" s="1090"/>
      <c r="AI65" s="1091"/>
      <c r="AJ65" s="1089"/>
      <c r="AK65" s="1090"/>
      <c r="AL65" s="1090"/>
      <c r="AM65" s="1091"/>
      <c r="AN65" s="1092"/>
      <c r="AO65" s="1090"/>
      <c r="AP65" s="1090"/>
      <c r="AQ65" s="1090"/>
      <c r="AR65" s="1093"/>
    </row>
    <row r="66" spans="2:51" s="978" customFormat="1" ht="27" customHeight="1">
      <c r="B66" s="1184"/>
      <c r="C66" s="1185"/>
      <c r="D66" s="1185"/>
      <c r="E66" s="1185"/>
      <c r="F66" s="1185"/>
      <c r="G66" s="1185"/>
      <c r="H66" s="1185"/>
      <c r="I66" s="1185"/>
      <c r="J66" s="1185"/>
      <c r="K66" s="1185"/>
      <c r="L66" s="1158"/>
      <c r="M66" s="1159"/>
      <c r="N66" s="1159"/>
      <c r="O66" s="1160"/>
      <c r="P66" s="1158"/>
      <c r="Q66" s="1159"/>
      <c r="R66" s="1159"/>
      <c r="S66" s="1160"/>
      <c r="T66" s="1158"/>
      <c r="U66" s="1159"/>
      <c r="V66" s="1159"/>
      <c r="W66" s="1160"/>
      <c r="X66" s="1158"/>
      <c r="Y66" s="1159"/>
      <c r="Z66" s="1159"/>
      <c r="AA66" s="1160"/>
      <c r="AB66" s="1158"/>
      <c r="AC66" s="1159"/>
      <c r="AD66" s="1159"/>
      <c r="AE66" s="1160"/>
      <c r="AF66" s="1158"/>
      <c r="AG66" s="1159"/>
      <c r="AH66" s="1159"/>
      <c r="AI66" s="1160"/>
      <c r="AJ66" s="1158"/>
      <c r="AK66" s="1159"/>
      <c r="AL66" s="1159"/>
      <c r="AM66" s="1160"/>
      <c r="AN66" s="1182"/>
      <c r="AO66" s="1159"/>
      <c r="AP66" s="1159"/>
      <c r="AQ66" s="1159"/>
      <c r="AR66" s="1183"/>
    </row>
    <row r="67" spans="2:51" s="978" customFormat="1" ht="27" customHeight="1">
      <c r="B67" s="1191"/>
      <c r="C67" s="1192"/>
      <c r="D67" s="1192"/>
      <c r="E67" s="1192"/>
      <c r="F67" s="1192"/>
      <c r="G67" s="1192"/>
      <c r="H67" s="1192"/>
      <c r="I67" s="1192"/>
      <c r="J67" s="1192"/>
      <c r="K67" s="1192"/>
      <c r="L67" s="1158"/>
      <c r="M67" s="1159"/>
      <c r="N67" s="1159"/>
      <c r="O67" s="1160"/>
      <c r="P67" s="1158"/>
      <c r="Q67" s="1159"/>
      <c r="R67" s="1159"/>
      <c r="S67" s="1160"/>
      <c r="T67" s="1158"/>
      <c r="U67" s="1159"/>
      <c r="V67" s="1159"/>
      <c r="W67" s="1160"/>
      <c r="X67" s="1158"/>
      <c r="Y67" s="1159"/>
      <c r="Z67" s="1159"/>
      <c r="AA67" s="1160"/>
      <c r="AB67" s="1158"/>
      <c r="AC67" s="1159"/>
      <c r="AD67" s="1159"/>
      <c r="AE67" s="1160"/>
      <c r="AF67" s="1158"/>
      <c r="AG67" s="1159"/>
      <c r="AH67" s="1159"/>
      <c r="AI67" s="1160"/>
      <c r="AJ67" s="1158"/>
      <c r="AK67" s="1159"/>
      <c r="AL67" s="1159"/>
      <c r="AM67" s="1160"/>
      <c r="AN67" s="1182"/>
      <c r="AO67" s="1159"/>
      <c r="AP67" s="1159"/>
      <c r="AQ67" s="1159"/>
      <c r="AR67" s="1183"/>
    </row>
    <row r="68" spans="2:51" s="978" customFormat="1" ht="27" customHeight="1">
      <c r="B68" s="1191"/>
      <c r="C68" s="1192"/>
      <c r="D68" s="1192"/>
      <c r="E68" s="1192"/>
      <c r="F68" s="1192"/>
      <c r="G68" s="1192"/>
      <c r="H68" s="1192"/>
      <c r="I68" s="1192"/>
      <c r="J68" s="1192"/>
      <c r="K68" s="1192"/>
      <c r="L68" s="1158"/>
      <c r="M68" s="1159"/>
      <c r="N68" s="1159"/>
      <c r="O68" s="1160"/>
      <c r="P68" s="1158"/>
      <c r="Q68" s="1159"/>
      <c r="R68" s="1159"/>
      <c r="S68" s="1160"/>
      <c r="T68" s="1158"/>
      <c r="U68" s="1159"/>
      <c r="V68" s="1159"/>
      <c r="W68" s="1160"/>
      <c r="X68" s="1158"/>
      <c r="Y68" s="1159"/>
      <c r="Z68" s="1159"/>
      <c r="AA68" s="1160"/>
      <c r="AB68" s="1158"/>
      <c r="AC68" s="1159"/>
      <c r="AD68" s="1159"/>
      <c r="AE68" s="1160"/>
      <c r="AF68" s="1158"/>
      <c r="AG68" s="1159"/>
      <c r="AH68" s="1159"/>
      <c r="AI68" s="1160"/>
      <c r="AJ68" s="1158"/>
      <c r="AK68" s="1159"/>
      <c r="AL68" s="1159"/>
      <c r="AM68" s="1160"/>
      <c r="AN68" s="1182"/>
      <c r="AO68" s="1159"/>
      <c r="AP68" s="1159"/>
      <c r="AQ68" s="1159"/>
      <c r="AR68" s="1183"/>
    </row>
    <row r="69" spans="2:51" s="978" customFormat="1" ht="27" customHeight="1">
      <c r="B69" s="1184"/>
      <c r="C69" s="1185"/>
      <c r="D69" s="1185"/>
      <c r="E69" s="1185"/>
      <c r="F69" s="1185"/>
      <c r="G69" s="1185"/>
      <c r="H69" s="1185"/>
      <c r="I69" s="1185"/>
      <c r="J69" s="1185"/>
      <c r="K69" s="1185"/>
      <c r="L69" s="1158"/>
      <c r="M69" s="1159"/>
      <c r="N69" s="1159"/>
      <c r="O69" s="1160"/>
      <c r="P69" s="1158"/>
      <c r="Q69" s="1159"/>
      <c r="R69" s="1159"/>
      <c r="S69" s="1160"/>
      <c r="T69" s="1158"/>
      <c r="U69" s="1159"/>
      <c r="V69" s="1159"/>
      <c r="W69" s="1160"/>
      <c r="X69" s="1158"/>
      <c r="Y69" s="1159"/>
      <c r="Z69" s="1159"/>
      <c r="AA69" s="1160"/>
      <c r="AB69" s="1158"/>
      <c r="AC69" s="1159"/>
      <c r="AD69" s="1159"/>
      <c r="AE69" s="1160"/>
      <c r="AF69" s="1158"/>
      <c r="AG69" s="1159"/>
      <c r="AH69" s="1159"/>
      <c r="AI69" s="1160"/>
      <c r="AJ69" s="1158"/>
      <c r="AK69" s="1159"/>
      <c r="AL69" s="1159"/>
      <c r="AM69" s="1160"/>
      <c r="AN69" s="1182"/>
      <c r="AO69" s="1159"/>
      <c r="AP69" s="1159"/>
      <c r="AQ69" s="1159"/>
      <c r="AR69" s="1183"/>
    </row>
    <row r="70" spans="2:51" s="978" customFormat="1" ht="27" customHeight="1">
      <c r="B70" s="1184"/>
      <c r="C70" s="1185"/>
      <c r="D70" s="1185"/>
      <c r="E70" s="1185"/>
      <c r="F70" s="1185"/>
      <c r="G70" s="1185"/>
      <c r="H70" s="1185"/>
      <c r="I70" s="1185"/>
      <c r="J70" s="1185"/>
      <c r="K70" s="1185"/>
      <c r="L70" s="1158"/>
      <c r="M70" s="1159"/>
      <c r="N70" s="1159"/>
      <c r="O70" s="1160"/>
      <c r="P70" s="1158"/>
      <c r="Q70" s="1159"/>
      <c r="R70" s="1159"/>
      <c r="S70" s="1160"/>
      <c r="T70" s="1158"/>
      <c r="U70" s="1159"/>
      <c r="V70" s="1159"/>
      <c r="W70" s="1160"/>
      <c r="X70" s="1158"/>
      <c r="Y70" s="1159"/>
      <c r="Z70" s="1159"/>
      <c r="AA70" s="1160"/>
      <c r="AB70" s="1158"/>
      <c r="AC70" s="1159"/>
      <c r="AD70" s="1159"/>
      <c r="AE70" s="1160"/>
      <c r="AF70" s="1158"/>
      <c r="AG70" s="1159"/>
      <c r="AH70" s="1159"/>
      <c r="AI70" s="1160"/>
      <c r="AJ70" s="1158"/>
      <c r="AK70" s="1159"/>
      <c r="AL70" s="1159"/>
      <c r="AM70" s="1160"/>
      <c r="AN70" s="1182"/>
      <c r="AO70" s="1159"/>
      <c r="AP70" s="1159"/>
      <c r="AQ70" s="1159"/>
      <c r="AR70" s="1183"/>
    </row>
    <row r="71" spans="2:51" s="978" customFormat="1" ht="27" customHeight="1">
      <c r="B71" s="1184"/>
      <c r="C71" s="1185"/>
      <c r="D71" s="1185"/>
      <c r="E71" s="1185"/>
      <c r="F71" s="1185"/>
      <c r="G71" s="1185"/>
      <c r="H71" s="1185"/>
      <c r="I71" s="1185"/>
      <c r="J71" s="1185"/>
      <c r="K71" s="1185"/>
      <c r="L71" s="1158"/>
      <c r="M71" s="1159"/>
      <c r="N71" s="1159"/>
      <c r="O71" s="1160"/>
      <c r="P71" s="1158"/>
      <c r="Q71" s="1159"/>
      <c r="R71" s="1159"/>
      <c r="S71" s="1160"/>
      <c r="T71" s="1158"/>
      <c r="U71" s="1159"/>
      <c r="V71" s="1159"/>
      <c r="W71" s="1160"/>
      <c r="X71" s="1158"/>
      <c r="Y71" s="1159"/>
      <c r="Z71" s="1159"/>
      <c r="AA71" s="1160"/>
      <c r="AB71" s="1158"/>
      <c r="AC71" s="1159"/>
      <c r="AD71" s="1159"/>
      <c r="AE71" s="1160"/>
      <c r="AF71" s="1158"/>
      <c r="AG71" s="1159"/>
      <c r="AH71" s="1159"/>
      <c r="AI71" s="1160"/>
      <c r="AJ71" s="1158"/>
      <c r="AK71" s="1159"/>
      <c r="AL71" s="1159"/>
      <c r="AM71" s="1160"/>
      <c r="AN71" s="1182"/>
      <c r="AO71" s="1159"/>
      <c r="AP71" s="1159"/>
      <c r="AQ71" s="1159"/>
      <c r="AR71" s="1183"/>
    </row>
    <row r="72" spans="2:51" s="978" customFormat="1" ht="27" customHeight="1">
      <c r="B72" s="1184"/>
      <c r="C72" s="1185"/>
      <c r="D72" s="1185"/>
      <c r="E72" s="1185"/>
      <c r="F72" s="1185"/>
      <c r="G72" s="1185"/>
      <c r="H72" s="1185"/>
      <c r="I72" s="1185"/>
      <c r="J72" s="1185"/>
      <c r="K72" s="1185"/>
      <c r="L72" s="1158"/>
      <c r="M72" s="1159"/>
      <c r="N72" s="1159"/>
      <c r="O72" s="1160"/>
      <c r="P72" s="1158"/>
      <c r="Q72" s="1159"/>
      <c r="R72" s="1159"/>
      <c r="S72" s="1160"/>
      <c r="T72" s="1158"/>
      <c r="U72" s="1159"/>
      <c r="V72" s="1159"/>
      <c r="W72" s="1160"/>
      <c r="X72" s="1158"/>
      <c r="Y72" s="1159"/>
      <c r="Z72" s="1159"/>
      <c r="AA72" s="1160"/>
      <c r="AB72" s="1158"/>
      <c r="AC72" s="1159"/>
      <c r="AD72" s="1159"/>
      <c r="AE72" s="1160"/>
      <c r="AF72" s="1158"/>
      <c r="AG72" s="1159"/>
      <c r="AH72" s="1159"/>
      <c r="AI72" s="1160"/>
      <c r="AJ72" s="1158"/>
      <c r="AK72" s="1159"/>
      <c r="AL72" s="1159"/>
      <c r="AM72" s="1160"/>
      <c r="AN72" s="1182"/>
      <c r="AO72" s="1159"/>
      <c r="AP72" s="1159"/>
      <c r="AQ72" s="1159"/>
      <c r="AR72" s="1183"/>
    </row>
    <row r="73" spans="2:51" s="978" customFormat="1" ht="27" customHeight="1" thickBot="1">
      <c r="B73" s="1191"/>
      <c r="C73" s="1192"/>
      <c r="D73" s="1192"/>
      <c r="E73" s="1192"/>
      <c r="F73" s="1192"/>
      <c r="G73" s="1192"/>
      <c r="H73" s="1192"/>
      <c r="I73" s="1192"/>
      <c r="J73" s="1192"/>
      <c r="K73" s="1192"/>
      <c r="L73" s="1158"/>
      <c r="M73" s="1159"/>
      <c r="N73" s="1159"/>
      <c r="O73" s="1160"/>
      <c r="P73" s="1158"/>
      <c r="Q73" s="1159"/>
      <c r="R73" s="1159"/>
      <c r="S73" s="1160"/>
      <c r="T73" s="1158"/>
      <c r="U73" s="1159"/>
      <c r="V73" s="1159"/>
      <c r="W73" s="1160"/>
      <c r="X73" s="1158"/>
      <c r="Y73" s="1159"/>
      <c r="Z73" s="1159"/>
      <c r="AA73" s="1160"/>
      <c r="AB73" s="1158"/>
      <c r="AC73" s="1159"/>
      <c r="AD73" s="1159"/>
      <c r="AE73" s="1160"/>
      <c r="AF73" s="1158"/>
      <c r="AG73" s="1159"/>
      <c r="AH73" s="1159"/>
      <c r="AI73" s="1160"/>
      <c r="AJ73" s="1158"/>
      <c r="AK73" s="1159"/>
      <c r="AL73" s="1159"/>
      <c r="AM73" s="1160"/>
      <c r="AN73" s="1182"/>
      <c r="AO73" s="1159"/>
      <c r="AP73" s="1159"/>
      <c r="AQ73" s="1159"/>
      <c r="AR73" s="1183"/>
    </row>
    <row r="74" spans="2:51" s="978" customFormat="1" ht="18" customHeight="1">
      <c r="B74" s="981" t="s">
        <v>708</v>
      </c>
      <c r="C74" s="982"/>
      <c r="D74" s="982"/>
      <c r="E74" s="982"/>
      <c r="F74" s="982"/>
      <c r="G74" s="982"/>
      <c r="H74" s="982"/>
      <c r="I74" s="982"/>
      <c r="J74" s="982"/>
      <c r="K74" s="982"/>
      <c r="L74" s="982"/>
      <c r="M74" s="982"/>
      <c r="N74" s="982"/>
      <c r="O74" s="982"/>
      <c r="P74" s="982"/>
      <c r="Q74" s="982"/>
      <c r="R74" s="982"/>
      <c r="S74" s="982"/>
      <c r="T74" s="982"/>
      <c r="U74" s="982"/>
      <c r="V74" s="982"/>
      <c r="W74" s="982"/>
      <c r="X74" s="982"/>
      <c r="Y74" s="982"/>
      <c r="Z74" s="982"/>
      <c r="AA74" s="982"/>
      <c r="AB74" s="982"/>
      <c r="AC74" s="982"/>
      <c r="AD74" s="982"/>
      <c r="AE74" s="982"/>
      <c r="AF74" s="982"/>
      <c r="AG74" s="982"/>
      <c r="AH74" s="982"/>
      <c r="AI74" s="982"/>
      <c r="AJ74" s="982"/>
      <c r="AK74" s="982"/>
      <c r="AL74" s="982"/>
      <c r="AM74" s="982"/>
      <c r="AN74" s="982"/>
      <c r="AO74" s="982"/>
      <c r="AP74" s="982"/>
      <c r="AQ74" s="982"/>
      <c r="AR74" s="983"/>
    </row>
    <row r="75" spans="2:51" s="978" customFormat="1" ht="18" customHeight="1">
      <c r="B75" s="986"/>
      <c r="C75" s="1096" t="s">
        <v>709</v>
      </c>
      <c r="D75" s="1097"/>
      <c r="E75" s="1100" t="s">
        <v>825</v>
      </c>
      <c r="F75" s="984"/>
      <c r="G75" s="984"/>
      <c r="H75" s="984"/>
      <c r="I75" s="984"/>
      <c r="J75" s="984"/>
      <c r="K75" s="984"/>
      <c r="L75" s="984"/>
      <c r="M75" s="984"/>
      <c r="N75" s="984"/>
      <c r="O75" s="984"/>
      <c r="P75" s="984"/>
      <c r="Q75" s="984"/>
      <c r="R75" s="984"/>
      <c r="S75" s="984"/>
      <c r="T75" s="984"/>
      <c r="U75" s="984"/>
      <c r="V75" s="984"/>
      <c r="W75" s="984"/>
      <c r="X75" s="984"/>
      <c r="Y75" s="984"/>
      <c r="Z75" s="984"/>
      <c r="AA75" s="984"/>
      <c r="AB75" s="984"/>
      <c r="AC75" s="984"/>
      <c r="AD75" s="984"/>
      <c r="AE75" s="984"/>
      <c r="AF75" s="984"/>
      <c r="AG75" s="984"/>
      <c r="AH75" s="984"/>
      <c r="AI75" s="984"/>
      <c r="AJ75" s="984"/>
      <c r="AK75" s="984"/>
      <c r="AL75" s="984"/>
      <c r="AM75" s="984"/>
      <c r="AN75" s="984"/>
      <c r="AO75" s="984"/>
      <c r="AP75" s="984"/>
      <c r="AQ75" s="984"/>
      <c r="AR75" s="987"/>
    </row>
    <row r="76" spans="2:51" s="978" customFormat="1" ht="18" customHeight="1">
      <c r="B76" s="986"/>
      <c r="C76" s="1098" t="s">
        <v>710</v>
      </c>
      <c r="D76" s="984"/>
      <c r="E76" s="984" t="s">
        <v>826</v>
      </c>
      <c r="F76" s="984"/>
      <c r="G76" s="984"/>
      <c r="H76" s="984"/>
      <c r="I76" s="984"/>
      <c r="J76" s="984"/>
      <c r="K76" s="984"/>
      <c r="L76" s="984"/>
      <c r="M76" s="984"/>
      <c r="N76" s="984"/>
      <c r="O76" s="984"/>
      <c r="P76" s="984"/>
      <c r="Q76" s="984"/>
      <c r="R76" s="984"/>
      <c r="S76" s="984"/>
      <c r="T76" s="984"/>
      <c r="U76" s="984"/>
      <c r="V76" s="984"/>
      <c r="W76" s="984"/>
      <c r="X76" s="984"/>
      <c r="Y76" s="984"/>
      <c r="Z76" s="984"/>
      <c r="AA76" s="984"/>
      <c r="AB76" s="984"/>
      <c r="AC76" s="984"/>
      <c r="AD76" s="984"/>
      <c r="AE76" s="984"/>
      <c r="AF76" s="984"/>
      <c r="AG76" s="984"/>
      <c r="AH76" s="984"/>
      <c r="AI76" s="984"/>
      <c r="AJ76" s="984"/>
      <c r="AK76" s="984"/>
      <c r="AL76" s="984"/>
      <c r="AM76" s="984"/>
      <c r="AN76" s="984"/>
      <c r="AO76" s="984"/>
      <c r="AP76" s="984"/>
      <c r="AQ76" s="984"/>
      <c r="AR76" s="987"/>
      <c r="AS76" s="984"/>
      <c r="AT76" s="985"/>
      <c r="AU76" s="985"/>
      <c r="AV76" s="985"/>
      <c r="AW76" s="985"/>
      <c r="AX76" s="985"/>
      <c r="AY76" s="985"/>
    </row>
    <row r="77" spans="2:51" s="978" customFormat="1" ht="18" customHeight="1">
      <c r="B77" s="986"/>
      <c r="C77" s="1099" t="s">
        <v>823</v>
      </c>
      <c r="D77" s="1097"/>
      <c r="E77" s="1100" t="s">
        <v>827</v>
      </c>
      <c r="F77" s="984"/>
      <c r="G77" s="984"/>
      <c r="H77" s="984"/>
      <c r="I77" s="984"/>
      <c r="J77" s="984"/>
      <c r="K77" s="984"/>
      <c r="L77" s="984"/>
      <c r="M77" s="984"/>
      <c r="N77" s="984"/>
      <c r="O77" s="984"/>
      <c r="P77" s="984"/>
      <c r="Q77" s="984"/>
      <c r="R77" s="984"/>
      <c r="S77" s="984"/>
      <c r="T77" s="984"/>
      <c r="U77" s="984"/>
      <c r="V77" s="984"/>
      <c r="W77" s="984"/>
      <c r="X77" s="984"/>
      <c r="Y77" s="984"/>
      <c r="Z77" s="984"/>
      <c r="AA77" s="984"/>
      <c r="AB77" s="984"/>
      <c r="AC77" s="984"/>
      <c r="AD77" s="984"/>
      <c r="AE77" s="984"/>
      <c r="AF77" s="984"/>
      <c r="AG77" s="984"/>
      <c r="AH77" s="984"/>
      <c r="AI77" s="984"/>
      <c r="AJ77" s="984"/>
      <c r="AK77" s="984"/>
      <c r="AL77" s="984"/>
      <c r="AM77" s="984"/>
      <c r="AN77" s="984"/>
      <c r="AO77" s="984"/>
      <c r="AP77" s="984"/>
      <c r="AQ77" s="984"/>
      <c r="AR77" s="987"/>
      <c r="AS77" s="984"/>
      <c r="AT77" s="984"/>
      <c r="AU77" s="984"/>
      <c r="AV77" s="984"/>
      <c r="AW77" s="984"/>
      <c r="AX77" s="984"/>
      <c r="AY77" s="984"/>
    </row>
    <row r="78" spans="2:51" s="978" customFormat="1" ht="18" customHeight="1" thickBot="1">
      <c r="B78" s="990"/>
      <c r="C78" s="1095" t="s">
        <v>824</v>
      </c>
      <c r="D78" s="988"/>
      <c r="E78" s="1101" t="s">
        <v>828</v>
      </c>
      <c r="F78" s="991"/>
      <c r="G78" s="991"/>
      <c r="H78" s="991"/>
      <c r="I78" s="991"/>
      <c r="J78" s="991"/>
      <c r="K78" s="991"/>
      <c r="L78" s="991"/>
      <c r="M78" s="991"/>
      <c r="N78" s="991"/>
      <c r="O78" s="991"/>
      <c r="P78" s="991"/>
      <c r="Q78" s="991"/>
      <c r="R78" s="991"/>
      <c r="S78" s="991"/>
      <c r="T78" s="991"/>
      <c r="U78" s="991"/>
      <c r="V78" s="991"/>
      <c r="W78" s="991"/>
      <c r="X78" s="991"/>
      <c r="Y78" s="991"/>
      <c r="Z78" s="991"/>
      <c r="AA78" s="991"/>
      <c r="AB78" s="991"/>
      <c r="AC78" s="991"/>
      <c r="AD78" s="991"/>
      <c r="AE78" s="991"/>
      <c r="AF78" s="991"/>
      <c r="AG78" s="991"/>
      <c r="AH78" s="991"/>
      <c r="AI78" s="991"/>
      <c r="AJ78" s="991"/>
      <c r="AK78" s="991"/>
      <c r="AL78" s="991"/>
      <c r="AM78" s="991"/>
      <c r="AN78" s="991"/>
      <c r="AO78" s="991"/>
      <c r="AP78" s="991"/>
      <c r="AQ78" s="991"/>
      <c r="AR78" s="992"/>
      <c r="AS78" s="984"/>
      <c r="AT78" s="984"/>
      <c r="AU78" s="984"/>
      <c r="AV78" s="984"/>
      <c r="AW78" s="984"/>
      <c r="AX78" s="984"/>
      <c r="AY78" s="984"/>
    </row>
    <row r="79" spans="2:51" ht="18" customHeight="1"/>
    <row r="80" spans="2:51" s="975" customFormat="1" ht="23.5">
      <c r="B80" s="1162" t="s">
        <v>706</v>
      </c>
      <c r="C80" s="1162"/>
      <c r="D80" s="1162"/>
      <c r="E80" s="1162"/>
      <c r="F80" s="1162"/>
      <c r="G80" s="1162"/>
      <c r="H80" s="1162"/>
      <c r="I80" s="1162"/>
      <c r="J80" s="1162"/>
      <c r="K80" s="1162"/>
      <c r="L80" s="1162"/>
      <c r="M80" s="1162"/>
      <c r="N80" s="1162"/>
      <c r="O80" s="1162"/>
      <c r="P80" s="1162"/>
      <c r="Q80" s="1162"/>
      <c r="R80" s="1162"/>
      <c r="S80" s="1162"/>
      <c r="T80" s="1162"/>
      <c r="U80" s="1162"/>
      <c r="V80" s="1162"/>
      <c r="W80" s="1162"/>
      <c r="X80" s="1162"/>
      <c r="Y80" s="1162"/>
      <c r="Z80" s="1162"/>
      <c r="AA80" s="1162"/>
      <c r="AB80" s="1162"/>
      <c r="AC80" s="1162"/>
      <c r="AD80" s="1162"/>
      <c r="AE80" s="1162"/>
      <c r="AF80" s="1162"/>
      <c r="AG80" s="1162"/>
      <c r="AH80" s="1162"/>
      <c r="AI80" s="1162"/>
      <c r="AJ80" s="1162"/>
      <c r="AK80" s="1162"/>
      <c r="AL80" s="1162"/>
      <c r="AM80" s="1162"/>
      <c r="AN80" s="1162"/>
      <c r="AO80" s="1162"/>
      <c r="AP80" s="1162"/>
      <c r="AQ80" s="1162"/>
      <c r="AR80" s="1162"/>
    </row>
    <row r="81" spans="2:44" s="976" customFormat="1" ht="10.5" customHeight="1"/>
    <row r="82" spans="2:44" s="978" customFormat="1" ht="20.149999999999999" customHeight="1">
      <c r="B82" s="978" t="s">
        <v>804</v>
      </c>
      <c r="AF82" s="979"/>
      <c r="AG82" s="979"/>
      <c r="AH82" s="979"/>
      <c r="AI82" s="979"/>
      <c r="AJ82" s="979"/>
      <c r="AK82" s="979"/>
      <c r="AL82" s="979"/>
      <c r="AM82" s="979"/>
      <c r="AN82" s="979"/>
      <c r="AO82" s="979"/>
      <c r="AP82" s="979"/>
      <c r="AQ82" s="979"/>
      <c r="AR82" s="979"/>
    </row>
    <row r="83" spans="2:44" s="978" customFormat="1" ht="20.149999999999999" customHeight="1">
      <c r="B83" s="978" t="s">
        <v>806</v>
      </c>
      <c r="AF83" s="979"/>
      <c r="AG83" s="979"/>
      <c r="AH83" s="979"/>
      <c r="AI83" s="979"/>
      <c r="AJ83" s="979"/>
      <c r="AK83" s="979"/>
      <c r="AL83" s="979"/>
      <c r="AM83" s="979"/>
      <c r="AN83" s="979"/>
      <c r="AO83" s="979"/>
      <c r="AP83" s="979"/>
      <c r="AQ83" s="979"/>
      <c r="AR83" s="979"/>
    </row>
    <row r="84" spans="2:44" s="978" customFormat="1" ht="20.149999999999999" customHeight="1">
      <c r="B84" s="978" t="s">
        <v>727</v>
      </c>
      <c r="AF84" s="979"/>
      <c r="AG84" s="979"/>
      <c r="AH84" s="979"/>
      <c r="AI84" s="979"/>
      <c r="AJ84" s="979"/>
      <c r="AK84" s="979"/>
      <c r="AL84" s="979"/>
      <c r="AM84" s="979"/>
      <c r="AN84" s="979"/>
      <c r="AO84" s="979"/>
      <c r="AP84" s="979"/>
      <c r="AQ84" s="979"/>
      <c r="AR84" s="979"/>
    </row>
    <row r="85" spans="2:44" s="978" customFormat="1" ht="20.149999999999999" customHeight="1">
      <c r="B85" s="978" t="s">
        <v>837</v>
      </c>
      <c r="AF85" s="979"/>
      <c r="AG85" s="979"/>
      <c r="AH85" s="979"/>
      <c r="AI85" s="979"/>
      <c r="AJ85" s="979"/>
      <c r="AK85" s="979"/>
      <c r="AL85" s="979"/>
      <c r="AM85" s="979"/>
      <c r="AN85" s="979"/>
      <c r="AO85" s="979"/>
      <c r="AP85" s="979"/>
      <c r="AQ85" s="979"/>
      <c r="AR85" s="979"/>
    </row>
    <row r="86" spans="2:44" s="978" customFormat="1" ht="10" customHeight="1">
      <c r="AF86" s="979"/>
      <c r="AG86" s="979"/>
      <c r="AH86" s="979"/>
      <c r="AI86" s="979"/>
      <c r="AJ86" s="979"/>
      <c r="AK86" s="979"/>
      <c r="AL86" s="979"/>
      <c r="AM86" s="979"/>
      <c r="AN86" s="979"/>
      <c r="AO86" s="979"/>
      <c r="AP86" s="979"/>
      <c r="AQ86" s="979"/>
      <c r="AR86" s="979"/>
    </row>
    <row r="87" spans="2:44" s="980" customFormat="1" ht="19.5" thickBot="1">
      <c r="AR87" s="989" t="s">
        <v>838</v>
      </c>
    </row>
    <row r="88" spans="2:44" s="978" customFormat="1" ht="24" customHeight="1">
      <c r="B88" s="1163" t="s">
        <v>707</v>
      </c>
      <c r="C88" s="1164"/>
      <c r="D88" s="1164"/>
      <c r="E88" s="1164"/>
      <c r="F88" s="1164"/>
      <c r="G88" s="1164"/>
      <c r="H88" s="1164"/>
      <c r="I88" s="1164"/>
      <c r="J88" s="1164"/>
      <c r="K88" s="1164"/>
      <c r="L88" s="1193" t="s">
        <v>714</v>
      </c>
      <c r="M88" s="1194"/>
      <c r="N88" s="1194"/>
      <c r="O88" s="1194"/>
      <c r="P88" s="1194"/>
      <c r="Q88" s="1194"/>
      <c r="R88" s="1194"/>
      <c r="S88" s="1194"/>
      <c r="T88" s="1194"/>
      <c r="U88" s="1194"/>
      <c r="V88" s="1194"/>
      <c r="W88" s="1194"/>
      <c r="X88" s="1194"/>
      <c r="Y88" s="1194"/>
      <c r="Z88" s="1194"/>
      <c r="AA88" s="1194"/>
      <c r="AB88" s="1194"/>
      <c r="AC88" s="1194"/>
      <c r="AD88" s="1194"/>
      <c r="AE88" s="1194"/>
      <c r="AF88" s="1194"/>
      <c r="AG88" s="1194"/>
      <c r="AH88" s="1194"/>
      <c r="AI88" s="1194"/>
      <c r="AJ88" s="1194"/>
      <c r="AK88" s="1194"/>
      <c r="AL88" s="1194"/>
      <c r="AM88" s="1195"/>
      <c r="AN88" s="1173" t="s">
        <v>711</v>
      </c>
      <c r="AO88" s="1174"/>
      <c r="AP88" s="1174"/>
      <c r="AQ88" s="1174"/>
      <c r="AR88" s="1175"/>
    </row>
    <row r="89" spans="2:44" s="978" customFormat="1" ht="29.15" customHeight="1" thickBot="1">
      <c r="B89" s="1165"/>
      <c r="C89" s="1166"/>
      <c r="D89" s="1166"/>
      <c r="E89" s="1166"/>
      <c r="F89" s="1166"/>
      <c r="G89" s="1166"/>
      <c r="H89" s="1166"/>
      <c r="I89" s="1166"/>
      <c r="J89" s="1166"/>
      <c r="K89" s="1166"/>
      <c r="L89" s="1167" t="s">
        <v>820</v>
      </c>
      <c r="M89" s="1168"/>
      <c r="N89" s="1168"/>
      <c r="O89" s="1169"/>
      <c r="P89" s="1170" t="s">
        <v>821</v>
      </c>
      <c r="Q89" s="1171"/>
      <c r="R89" s="1171"/>
      <c r="S89" s="1172"/>
      <c r="T89" s="1167" t="s">
        <v>822</v>
      </c>
      <c r="U89" s="1168"/>
      <c r="V89" s="1168"/>
      <c r="W89" s="1169"/>
      <c r="X89" s="1167" t="s">
        <v>716</v>
      </c>
      <c r="Y89" s="1168"/>
      <c r="Z89" s="1168"/>
      <c r="AA89" s="1169"/>
      <c r="AB89" s="1167" t="s">
        <v>776</v>
      </c>
      <c r="AC89" s="1168"/>
      <c r="AD89" s="1168"/>
      <c r="AE89" s="1169"/>
      <c r="AF89" s="1167" t="s">
        <v>717</v>
      </c>
      <c r="AG89" s="1168"/>
      <c r="AH89" s="1168"/>
      <c r="AI89" s="1169"/>
      <c r="AJ89" s="1167" t="s">
        <v>718</v>
      </c>
      <c r="AK89" s="1168"/>
      <c r="AL89" s="1168"/>
      <c r="AM89" s="1169"/>
      <c r="AN89" s="1176"/>
      <c r="AO89" s="1177"/>
      <c r="AP89" s="1177"/>
      <c r="AQ89" s="1177"/>
      <c r="AR89" s="1178"/>
    </row>
    <row r="90" spans="2:44" s="978" customFormat="1" ht="27" customHeight="1" thickTop="1">
      <c r="B90" s="1184" t="s">
        <v>839</v>
      </c>
      <c r="C90" s="1185"/>
      <c r="D90" s="1185"/>
      <c r="E90" s="1185"/>
      <c r="F90" s="1185"/>
      <c r="G90" s="1185"/>
      <c r="H90" s="1185"/>
      <c r="I90" s="1185"/>
      <c r="J90" s="1185"/>
      <c r="K90" s="1185"/>
      <c r="L90" s="1189"/>
      <c r="M90" s="1180"/>
      <c r="N90" s="1180"/>
      <c r="O90" s="1190"/>
      <c r="P90" s="1189"/>
      <c r="Q90" s="1180"/>
      <c r="R90" s="1180"/>
      <c r="S90" s="1190"/>
      <c r="T90" s="1189"/>
      <c r="U90" s="1180"/>
      <c r="V90" s="1180"/>
      <c r="W90" s="1190"/>
      <c r="X90" s="1189"/>
      <c r="Y90" s="1180"/>
      <c r="Z90" s="1180"/>
      <c r="AA90" s="1190"/>
      <c r="AB90" s="1189"/>
      <c r="AC90" s="1180"/>
      <c r="AD90" s="1180"/>
      <c r="AE90" s="1190"/>
      <c r="AF90" s="1189"/>
      <c r="AG90" s="1180"/>
      <c r="AH90" s="1180"/>
      <c r="AI90" s="1190"/>
      <c r="AJ90" s="1189"/>
      <c r="AK90" s="1180"/>
      <c r="AL90" s="1180"/>
      <c r="AM90" s="1190"/>
      <c r="AN90" s="1179"/>
      <c r="AO90" s="1180"/>
      <c r="AP90" s="1180"/>
      <c r="AQ90" s="1180"/>
      <c r="AR90" s="1181"/>
    </row>
    <row r="91" spans="2:44" s="978" customFormat="1" ht="27" customHeight="1">
      <c r="B91" s="1184"/>
      <c r="C91" s="1185"/>
      <c r="D91" s="1185"/>
      <c r="E91" s="1185"/>
      <c r="F91" s="1185"/>
      <c r="G91" s="1185"/>
      <c r="H91" s="1185"/>
      <c r="I91" s="1185"/>
      <c r="J91" s="1185"/>
      <c r="K91" s="1185"/>
      <c r="L91" s="1089"/>
      <c r="M91" s="1090"/>
      <c r="N91" s="1090"/>
      <c r="O91" s="1091"/>
      <c r="P91" s="1089"/>
      <c r="Q91" s="1090"/>
      <c r="R91" s="1090"/>
      <c r="S91" s="1091"/>
      <c r="T91" s="1089"/>
      <c r="U91" s="1090"/>
      <c r="V91" s="1090"/>
      <c r="W91" s="1091"/>
      <c r="X91" s="1089"/>
      <c r="Y91" s="1090"/>
      <c r="Z91" s="1090"/>
      <c r="AA91" s="1091"/>
      <c r="AB91" s="1089"/>
      <c r="AC91" s="1090"/>
      <c r="AD91" s="1090"/>
      <c r="AE91" s="1091"/>
      <c r="AF91" s="1089"/>
      <c r="AG91" s="1090"/>
      <c r="AH91" s="1090"/>
      <c r="AI91" s="1091"/>
      <c r="AJ91" s="1089"/>
      <c r="AK91" s="1090"/>
      <c r="AL91" s="1090"/>
      <c r="AM91" s="1091"/>
      <c r="AN91" s="1092"/>
      <c r="AO91" s="1090"/>
      <c r="AP91" s="1090"/>
      <c r="AQ91" s="1090"/>
      <c r="AR91" s="1093"/>
    </row>
    <row r="92" spans="2:44" s="978" customFormat="1" ht="27" customHeight="1">
      <c r="B92" s="1191"/>
      <c r="C92" s="1192"/>
      <c r="D92" s="1192"/>
      <c r="E92" s="1192"/>
      <c r="F92" s="1192"/>
      <c r="G92" s="1192"/>
      <c r="H92" s="1192"/>
      <c r="I92" s="1192"/>
      <c r="J92" s="1192"/>
      <c r="K92" s="1192"/>
      <c r="L92" s="1158"/>
      <c r="M92" s="1159"/>
      <c r="N92" s="1159"/>
      <c r="O92" s="1160"/>
      <c r="P92" s="1158"/>
      <c r="Q92" s="1159"/>
      <c r="R92" s="1159"/>
      <c r="S92" s="1160"/>
      <c r="T92" s="1158"/>
      <c r="U92" s="1159"/>
      <c r="V92" s="1159"/>
      <c r="W92" s="1160"/>
      <c r="X92" s="1158"/>
      <c r="Y92" s="1159"/>
      <c r="Z92" s="1159"/>
      <c r="AA92" s="1160"/>
      <c r="AB92" s="1158"/>
      <c r="AC92" s="1159"/>
      <c r="AD92" s="1159"/>
      <c r="AE92" s="1160"/>
      <c r="AF92" s="1158"/>
      <c r="AG92" s="1159"/>
      <c r="AH92" s="1159"/>
      <c r="AI92" s="1160"/>
      <c r="AJ92" s="1158"/>
      <c r="AK92" s="1159"/>
      <c r="AL92" s="1159"/>
      <c r="AM92" s="1160"/>
      <c r="AN92" s="1182"/>
      <c r="AO92" s="1159"/>
      <c r="AP92" s="1159"/>
      <c r="AQ92" s="1159"/>
      <c r="AR92" s="1183"/>
    </row>
    <row r="93" spans="2:44" s="978" customFormat="1" ht="27" customHeight="1">
      <c r="B93" s="1191"/>
      <c r="C93" s="1192"/>
      <c r="D93" s="1192"/>
      <c r="E93" s="1192"/>
      <c r="F93" s="1192"/>
      <c r="G93" s="1192"/>
      <c r="H93" s="1192"/>
      <c r="I93" s="1192"/>
      <c r="J93" s="1192"/>
      <c r="K93" s="1192"/>
      <c r="L93" s="1158"/>
      <c r="M93" s="1159"/>
      <c r="N93" s="1159"/>
      <c r="O93" s="1160"/>
      <c r="P93" s="1158"/>
      <c r="Q93" s="1159"/>
      <c r="R93" s="1159"/>
      <c r="S93" s="1160"/>
      <c r="T93" s="1158"/>
      <c r="U93" s="1159"/>
      <c r="V93" s="1159"/>
      <c r="W93" s="1160"/>
      <c r="X93" s="1158"/>
      <c r="Y93" s="1159"/>
      <c r="Z93" s="1159"/>
      <c r="AA93" s="1160"/>
      <c r="AB93" s="1158"/>
      <c r="AC93" s="1159"/>
      <c r="AD93" s="1159"/>
      <c r="AE93" s="1160"/>
      <c r="AF93" s="1158"/>
      <c r="AG93" s="1159"/>
      <c r="AH93" s="1159"/>
      <c r="AI93" s="1160"/>
      <c r="AJ93" s="1158"/>
      <c r="AK93" s="1159"/>
      <c r="AL93" s="1159"/>
      <c r="AM93" s="1160"/>
      <c r="AN93" s="1182"/>
      <c r="AO93" s="1159"/>
      <c r="AP93" s="1159"/>
      <c r="AQ93" s="1159"/>
      <c r="AR93" s="1183"/>
    </row>
    <row r="94" spans="2:44" s="978" customFormat="1" ht="27" customHeight="1">
      <c r="B94" s="1184"/>
      <c r="C94" s="1185"/>
      <c r="D94" s="1185"/>
      <c r="E94" s="1185"/>
      <c r="F94" s="1185"/>
      <c r="G94" s="1185"/>
      <c r="H94" s="1185"/>
      <c r="I94" s="1185"/>
      <c r="J94" s="1185"/>
      <c r="K94" s="1185"/>
      <c r="L94" s="1158"/>
      <c r="M94" s="1159"/>
      <c r="N94" s="1159"/>
      <c r="O94" s="1160"/>
      <c r="P94" s="1158"/>
      <c r="Q94" s="1159"/>
      <c r="R94" s="1159"/>
      <c r="S94" s="1160"/>
      <c r="T94" s="1158"/>
      <c r="U94" s="1159"/>
      <c r="V94" s="1159"/>
      <c r="W94" s="1160"/>
      <c r="X94" s="1158"/>
      <c r="Y94" s="1159"/>
      <c r="Z94" s="1159"/>
      <c r="AA94" s="1160"/>
      <c r="AB94" s="1158"/>
      <c r="AC94" s="1159"/>
      <c r="AD94" s="1159"/>
      <c r="AE94" s="1160"/>
      <c r="AF94" s="1158"/>
      <c r="AG94" s="1159"/>
      <c r="AH94" s="1159"/>
      <c r="AI94" s="1160"/>
      <c r="AJ94" s="1158"/>
      <c r="AK94" s="1159"/>
      <c r="AL94" s="1159"/>
      <c r="AM94" s="1160"/>
      <c r="AN94" s="1182"/>
      <c r="AO94" s="1159"/>
      <c r="AP94" s="1159"/>
      <c r="AQ94" s="1159"/>
      <c r="AR94" s="1183"/>
    </row>
    <row r="95" spans="2:44" s="978" customFormat="1" ht="27" customHeight="1">
      <c r="B95" s="1184"/>
      <c r="C95" s="1185"/>
      <c r="D95" s="1185"/>
      <c r="E95" s="1185"/>
      <c r="F95" s="1185"/>
      <c r="G95" s="1185"/>
      <c r="H95" s="1185"/>
      <c r="I95" s="1185"/>
      <c r="J95" s="1185"/>
      <c r="K95" s="1185"/>
      <c r="L95" s="1158"/>
      <c r="M95" s="1159"/>
      <c r="N95" s="1159"/>
      <c r="O95" s="1160"/>
      <c r="P95" s="1158"/>
      <c r="Q95" s="1159"/>
      <c r="R95" s="1159"/>
      <c r="S95" s="1160"/>
      <c r="T95" s="1158"/>
      <c r="U95" s="1159"/>
      <c r="V95" s="1159"/>
      <c r="W95" s="1160"/>
      <c r="X95" s="1158"/>
      <c r="Y95" s="1159"/>
      <c r="Z95" s="1159"/>
      <c r="AA95" s="1160"/>
      <c r="AB95" s="1158"/>
      <c r="AC95" s="1159"/>
      <c r="AD95" s="1159"/>
      <c r="AE95" s="1160"/>
      <c r="AF95" s="1158"/>
      <c r="AG95" s="1159"/>
      <c r="AH95" s="1159"/>
      <c r="AI95" s="1160"/>
      <c r="AJ95" s="1158"/>
      <c r="AK95" s="1159"/>
      <c r="AL95" s="1159"/>
      <c r="AM95" s="1160"/>
      <c r="AN95" s="1182"/>
      <c r="AO95" s="1159"/>
      <c r="AP95" s="1159"/>
      <c r="AQ95" s="1159"/>
      <c r="AR95" s="1183"/>
    </row>
    <row r="96" spans="2:44" s="978" customFormat="1" ht="27" customHeight="1">
      <c r="B96" s="1184"/>
      <c r="C96" s="1185"/>
      <c r="D96" s="1185"/>
      <c r="E96" s="1185"/>
      <c r="F96" s="1185"/>
      <c r="G96" s="1185"/>
      <c r="H96" s="1185"/>
      <c r="I96" s="1185"/>
      <c r="J96" s="1185"/>
      <c r="K96" s="1185"/>
      <c r="L96" s="1158"/>
      <c r="M96" s="1159"/>
      <c r="N96" s="1159"/>
      <c r="O96" s="1160"/>
      <c r="P96" s="1158"/>
      <c r="Q96" s="1159"/>
      <c r="R96" s="1159"/>
      <c r="S96" s="1160"/>
      <c r="T96" s="1158"/>
      <c r="U96" s="1159"/>
      <c r="V96" s="1159"/>
      <c r="W96" s="1160"/>
      <c r="X96" s="1158"/>
      <c r="Y96" s="1159"/>
      <c r="Z96" s="1159"/>
      <c r="AA96" s="1160"/>
      <c r="AB96" s="1158"/>
      <c r="AC96" s="1159"/>
      <c r="AD96" s="1159"/>
      <c r="AE96" s="1160"/>
      <c r="AF96" s="1158"/>
      <c r="AG96" s="1159"/>
      <c r="AH96" s="1159"/>
      <c r="AI96" s="1160"/>
      <c r="AJ96" s="1158"/>
      <c r="AK96" s="1159"/>
      <c r="AL96" s="1159"/>
      <c r="AM96" s="1160"/>
      <c r="AN96" s="1182"/>
      <c r="AO96" s="1159"/>
      <c r="AP96" s="1159"/>
      <c r="AQ96" s="1159"/>
      <c r="AR96" s="1183"/>
    </row>
    <row r="97" spans="2:51" s="978" customFormat="1" ht="27" customHeight="1">
      <c r="B97" s="1184"/>
      <c r="C97" s="1185"/>
      <c r="D97" s="1185"/>
      <c r="E97" s="1185"/>
      <c r="F97" s="1185"/>
      <c r="G97" s="1185"/>
      <c r="H97" s="1185"/>
      <c r="I97" s="1185"/>
      <c r="J97" s="1185"/>
      <c r="K97" s="1185"/>
      <c r="L97" s="1158"/>
      <c r="M97" s="1159"/>
      <c r="N97" s="1159"/>
      <c r="O97" s="1160"/>
      <c r="P97" s="1158"/>
      <c r="Q97" s="1159"/>
      <c r="R97" s="1159"/>
      <c r="S97" s="1160"/>
      <c r="T97" s="1158"/>
      <c r="U97" s="1159"/>
      <c r="V97" s="1159"/>
      <c r="W97" s="1160"/>
      <c r="X97" s="1158"/>
      <c r="Y97" s="1159"/>
      <c r="Z97" s="1159"/>
      <c r="AA97" s="1160"/>
      <c r="AB97" s="1158"/>
      <c r="AC97" s="1159"/>
      <c r="AD97" s="1159"/>
      <c r="AE97" s="1160"/>
      <c r="AF97" s="1158"/>
      <c r="AG97" s="1159"/>
      <c r="AH97" s="1159"/>
      <c r="AI97" s="1160"/>
      <c r="AJ97" s="1158"/>
      <c r="AK97" s="1159"/>
      <c r="AL97" s="1159"/>
      <c r="AM97" s="1160"/>
      <c r="AN97" s="1182"/>
      <c r="AO97" s="1159"/>
      <c r="AP97" s="1159"/>
      <c r="AQ97" s="1159"/>
      <c r="AR97" s="1183"/>
    </row>
    <row r="98" spans="2:51" s="978" customFormat="1" ht="27" customHeight="1">
      <c r="B98" s="1184"/>
      <c r="C98" s="1185"/>
      <c r="D98" s="1185"/>
      <c r="E98" s="1185"/>
      <c r="F98" s="1185"/>
      <c r="G98" s="1185"/>
      <c r="H98" s="1185"/>
      <c r="I98" s="1185"/>
      <c r="J98" s="1185"/>
      <c r="K98" s="1185"/>
      <c r="L98" s="1158"/>
      <c r="M98" s="1159"/>
      <c r="N98" s="1159"/>
      <c r="O98" s="1160"/>
      <c r="P98" s="1158"/>
      <c r="Q98" s="1159"/>
      <c r="R98" s="1159"/>
      <c r="S98" s="1160"/>
      <c r="T98" s="1158"/>
      <c r="U98" s="1159"/>
      <c r="V98" s="1159"/>
      <c r="W98" s="1160"/>
      <c r="X98" s="1158"/>
      <c r="Y98" s="1159"/>
      <c r="Z98" s="1159"/>
      <c r="AA98" s="1160"/>
      <c r="AB98" s="1158"/>
      <c r="AC98" s="1159"/>
      <c r="AD98" s="1159"/>
      <c r="AE98" s="1160"/>
      <c r="AF98" s="1158"/>
      <c r="AG98" s="1159"/>
      <c r="AH98" s="1159"/>
      <c r="AI98" s="1160"/>
      <c r="AJ98" s="1158"/>
      <c r="AK98" s="1159"/>
      <c r="AL98" s="1159"/>
      <c r="AM98" s="1160"/>
      <c r="AN98" s="1182"/>
      <c r="AO98" s="1159"/>
      <c r="AP98" s="1159"/>
      <c r="AQ98" s="1159"/>
      <c r="AR98" s="1183"/>
    </row>
    <row r="99" spans="2:51" s="978" customFormat="1" ht="27" customHeight="1" thickBot="1">
      <c r="B99" s="1184"/>
      <c r="C99" s="1185"/>
      <c r="D99" s="1185"/>
      <c r="E99" s="1185"/>
      <c r="F99" s="1185"/>
      <c r="G99" s="1185"/>
      <c r="H99" s="1185"/>
      <c r="I99" s="1185"/>
      <c r="J99" s="1185"/>
      <c r="K99" s="1185"/>
      <c r="L99" s="1158"/>
      <c r="M99" s="1159"/>
      <c r="N99" s="1159"/>
      <c r="O99" s="1160"/>
      <c r="P99" s="1158"/>
      <c r="Q99" s="1159"/>
      <c r="R99" s="1159"/>
      <c r="S99" s="1160"/>
      <c r="T99" s="1158"/>
      <c r="U99" s="1159"/>
      <c r="V99" s="1159"/>
      <c r="W99" s="1160"/>
      <c r="X99" s="1158"/>
      <c r="Y99" s="1159"/>
      <c r="Z99" s="1159"/>
      <c r="AA99" s="1160"/>
      <c r="AB99" s="1158"/>
      <c r="AC99" s="1159"/>
      <c r="AD99" s="1159"/>
      <c r="AE99" s="1160"/>
      <c r="AF99" s="1158"/>
      <c r="AG99" s="1159"/>
      <c r="AH99" s="1159"/>
      <c r="AI99" s="1160"/>
      <c r="AJ99" s="1158"/>
      <c r="AK99" s="1159"/>
      <c r="AL99" s="1159"/>
      <c r="AM99" s="1160"/>
      <c r="AN99" s="1182"/>
      <c r="AO99" s="1159"/>
      <c r="AP99" s="1159"/>
      <c r="AQ99" s="1159"/>
      <c r="AR99" s="1183"/>
    </row>
    <row r="100" spans="2:51" s="978" customFormat="1" ht="18" customHeight="1">
      <c r="B100" s="981" t="s">
        <v>708</v>
      </c>
      <c r="C100" s="982"/>
      <c r="D100" s="982"/>
      <c r="E100" s="982"/>
      <c r="F100" s="982"/>
      <c r="G100" s="982"/>
      <c r="H100" s="982"/>
      <c r="I100" s="982"/>
      <c r="J100" s="982"/>
      <c r="K100" s="982"/>
      <c r="L100" s="982"/>
      <c r="M100" s="982"/>
      <c r="N100" s="982"/>
      <c r="O100" s="982"/>
      <c r="P100" s="982"/>
      <c r="Q100" s="982"/>
      <c r="R100" s="982"/>
      <c r="S100" s="982"/>
      <c r="T100" s="982"/>
      <c r="U100" s="982"/>
      <c r="V100" s="982"/>
      <c r="W100" s="982"/>
      <c r="X100" s="982"/>
      <c r="Y100" s="982"/>
      <c r="Z100" s="982"/>
      <c r="AA100" s="982"/>
      <c r="AB100" s="982"/>
      <c r="AC100" s="982"/>
      <c r="AD100" s="982"/>
      <c r="AE100" s="982"/>
      <c r="AF100" s="982"/>
      <c r="AG100" s="982"/>
      <c r="AH100" s="982"/>
      <c r="AI100" s="982"/>
      <c r="AJ100" s="982"/>
      <c r="AK100" s="982"/>
      <c r="AL100" s="982"/>
      <c r="AM100" s="982"/>
      <c r="AN100" s="982"/>
      <c r="AO100" s="982"/>
      <c r="AP100" s="982"/>
      <c r="AQ100" s="982"/>
      <c r="AR100" s="983"/>
    </row>
    <row r="101" spans="2:51" s="978" customFormat="1" ht="18" customHeight="1">
      <c r="B101" s="986"/>
      <c r="C101" s="1096" t="s">
        <v>709</v>
      </c>
      <c r="D101" s="1097"/>
      <c r="E101" s="1100" t="s">
        <v>825</v>
      </c>
      <c r="F101" s="984"/>
      <c r="G101" s="984"/>
      <c r="H101" s="984"/>
      <c r="I101" s="984"/>
      <c r="J101" s="984"/>
      <c r="K101" s="984"/>
      <c r="L101" s="984"/>
      <c r="M101" s="984"/>
      <c r="N101" s="984"/>
      <c r="O101" s="984"/>
      <c r="P101" s="984"/>
      <c r="Q101" s="984"/>
      <c r="R101" s="984"/>
      <c r="S101" s="984"/>
      <c r="T101" s="984"/>
      <c r="U101" s="984"/>
      <c r="V101" s="984"/>
      <c r="W101" s="984"/>
      <c r="X101" s="984"/>
      <c r="Y101" s="984"/>
      <c r="Z101" s="984"/>
      <c r="AA101" s="984"/>
      <c r="AB101" s="984"/>
      <c r="AC101" s="984"/>
      <c r="AD101" s="984"/>
      <c r="AE101" s="984"/>
      <c r="AF101" s="984"/>
      <c r="AG101" s="984"/>
      <c r="AH101" s="984"/>
      <c r="AI101" s="984"/>
      <c r="AJ101" s="984"/>
      <c r="AK101" s="984"/>
      <c r="AL101" s="984"/>
      <c r="AM101" s="984"/>
      <c r="AN101" s="984"/>
      <c r="AO101" s="984"/>
      <c r="AP101" s="984"/>
      <c r="AQ101" s="984"/>
      <c r="AR101" s="987"/>
    </row>
    <row r="102" spans="2:51" s="978" customFormat="1" ht="18" customHeight="1">
      <c r="B102" s="986"/>
      <c r="C102" s="1098" t="s">
        <v>710</v>
      </c>
      <c r="D102" s="984"/>
      <c r="E102" s="984" t="s">
        <v>826</v>
      </c>
      <c r="F102" s="984"/>
      <c r="G102" s="984"/>
      <c r="H102" s="984"/>
      <c r="I102" s="984"/>
      <c r="J102" s="984"/>
      <c r="K102" s="984"/>
      <c r="L102" s="984"/>
      <c r="M102" s="984"/>
      <c r="N102" s="984"/>
      <c r="O102" s="984"/>
      <c r="P102" s="984"/>
      <c r="Q102" s="984"/>
      <c r="R102" s="984"/>
      <c r="S102" s="984"/>
      <c r="T102" s="984"/>
      <c r="U102" s="984"/>
      <c r="V102" s="984"/>
      <c r="W102" s="984"/>
      <c r="X102" s="984"/>
      <c r="Y102" s="984"/>
      <c r="Z102" s="984"/>
      <c r="AA102" s="984"/>
      <c r="AB102" s="984"/>
      <c r="AC102" s="984"/>
      <c r="AD102" s="984"/>
      <c r="AE102" s="984"/>
      <c r="AF102" s="984"/>
      <c r="AG102" s="984"/>
      <c r="AH102" s="984"/>
      <c r="AI102" s="984"/>
      <c r="AJ102" s="984"/>
      <c r="AK102" s="984"/>
      <c r="AL102" s="984"/>
      <c r="AM102" s="984"/>
      <c r="AN102" s="984"/>
      <c r="AO102" s="984"/>
      <c r="AP102" s="984"/>
      <c r="AQ102" s="984"/>
      <c r="AR102" s="987"/>
      <c r="AS102" s="984"/>
      <c r="AT102" s="985"/>
      <c r="AU102" s="985"/>
      <c r="AV102" s="985"/>
      <c r="AW102" s="985"/>
      <c r="AX102" s="985"/>
      <c r="AY102" s="985"/>
    </row>
    <row r="103" spans="2:51" s="978" customFormat="1" ht="18" customHeight="1">
      <c r="B103" s="986"/>
      <c r="C103" s="1099" t="s">
        <v>823</v>
      </c>
      <c r="D103" s="1097"/>
      <c r="E103" s="1100" t="s">
        <v>827</v>
      </c>
      <c r="F103" s="984"/>
      <c r="G103" s="984"/>
      <c r="H103" s="984"/>
      <c r="I103" s="984"/>
      <c r="J103" s="984"/>
      <c r="K103" s="984"/>
      <c r="L103" s="984"/>
      <c r="M103" s="984"/>
      <c r="N103" s="984"/>
      <c r="O103" s="984"/>
      <c r="P103" s="984"/>
      <c r="Q103" s="984"/>
      <c r="R103" s="984"/>
      <c r="S103" s="984"/>
      <c r="T103" s="984"/>
      <c r="U103" s="984"/>
      <c r="V103" s="984"/>
      <c r="W103" s="984"/>
      <c r="X103" s="984"/>
      <c r="Y103" s="984"/>
      <c r="Z103" s="984"/>
      <c r="AA103" s="984"/>
      <c r="AB103" s="984"/>
      <c r="AC103" s="984"/>
      <c r="AD103" s="984"/>
      <c r="AE103" s="984"/>
      <c r="AF103" s="984"/>
      <c r="AG103" s="984"/>
      <c r="AH103" s="984"/>
      <c r="AI103" s="984"/>
      <c r="AJ103" s="984"/>
      <c r="AK103" s="984"/>
      <c r="AL103" s="984"/>
      <c r="AM103" s="984"/>
      <c r="AN103" s="984"/>
      <c r="AO103" s="984"/>
      <c r="AP103" s="984"/>
      <c r="AQ103" s="984"/>
      <c r="AR103" s="987"/>
      <c r="AS103" s="984"/>
      <c r="AT103" s="984"/>
      <c r="AU103" s="984"/>
      <c r="AV103" s="984"/>
      <c r="AW103" s="984"/>
      <c r="AX103" s="984"/>
      <c r="AY103" s="984"/>
    </row>
    <row r="104" spans="2:51" s="978" customFormat="1" ht="18" customHeight="1" thickBot="1">
      <c r="B104" s="990"/>
      <c r="C104" s="1095" t="s">
        <v>824</v>
      </c>
      <c r="D104" s="988"/>
      <c r="E104" s="1101" t="s">
        <v>828</v>
      </c>
      <c r="F104" s="991"/>
      <c r="G104" s="991"/>
      <c r="H104" s="991"/>
      <c r="I104" s="991"/>
      <c r="J104" s="991"/>
      <c r="K104" s="991"/>
      <c r="L104" s="991"/>
      <c r="M104" s="991"/>
      <c r="N104" s="991"/>
      <c r="O104" s="991"/>
      <c r="P104" s="991"/>
      <c r="Q104" s="991"/>
      <c r="R104" s="991"/>
      <c r="S104" s="991"/>
      <c r="T104" s="991"/>
      <c r="U104" s="991"/>
      <c r="V104" s="991"/>
      <c r="W104" s="991"/>
      <c r="X104" s="991"/>
      <c r="Y104" s="991"/>
      <c r="Z104" s="991"/>
      <c r="AA104" s="991"/>
      <c r="AB104" s="991"/>
      <c r="AC104" s="991"/>
      <c r="AD104" s="991"/>
      <c r="AE104" s="991"/>
      <c r="AF104" s="991"/>
      <c r="AG104" s="991"/>
      <c r="AH104" s="991"/>
      <c r="AI104" s="991"/>
      <c r="AJ104" s="991"/>
      <c r="AK104" s="991"/>
      <c r="AL104" s="991"/>
      <c r="AM104" s="991"/>
      <c r="AN104" s="991"/>
      <c r="AO104" s="991"/>
      <c r="AP104" s="991"/>
      <c r="AQ104" s="991"/>
      <c r="AR104" s="992"/>
      <c r="AS104" s="984"/>
      <c r="AT104" s="984"/>
      <c r="AU104" s="984"/>
      <c r="AV104" s="984"/>
      <c r="AW104" s="984"/>
      <c r="AX104" s="984"/>
      <c r="AY104" s="984"/>
    </row>
    <row r="105" spans="2:51" ht="18" customHeight="1"/>
    <row r="106" spans="2:51" s="975" customFormat="1" ht="23.5">
      <c r="B106" s="1162" t="s">
        <v>706</v>
      </c>
      <c r="C106" s="1162"/>
      <c r="D106" s="1162"/>
      <c r="E106" s="1162"/>
      <c r="F106" s="1162"/>
      <c r="G106" s="1162"/>
      <c r="H106" s="1162"/>
      <c r="I106" s="1162"/>
      <c r="J106" s="1162"/>
      <c r="K106" s="1162"/>
      <c r="L106" s="1162"/>
      <c r="M106" s="1162"/>
      <c r="N106" s="1162"/>
      <c r="O106" s="1162"/>
      <c r="P106" s="1162"/>
      <c r="Q106" s="1162"/>
      <c r="R106" s="1162"/>
      <c r="S106" s="1162"/>
      <c r="T106" s="1162"/>
      <c r="U106" s="1162"/>
      <c r="V106" s="1162"/>
      <c r="W106" s="1162"/>
      <c r="X106" s="1162"/>
      <c r="Y106" s="1162"/>
      <c r="Z106" s="1162"/>
      <c r="AA106" s="1162"/>
      <c r="AB106" s="1162"/>
      <c r="AC106" s="1162"/>
      <c r="AD106" s="1162"/>
      <c r="AE106" s="1162"/>
      <c r="AF106" s="1162"/>
      <c r="AG106" s="1162"/>
      <c r="AH106" s="1162"/>
      <c r="AI106" s="1162"/>
      <c r="AJ106" s="1162"/>
      <c r="AK106" s="1162"/>
      <c r="AL106" s="1162"/>
      <c r="AM106" s="1162"/>
      <c r="AN106" s="1162"/>
      <c r="AO106" s="1162"/>
      <c r="AP106" s="1162"/>
      <c r="AQ106" s="1162"/>
      <c r="AR106" s="1162"/>
    </row>
    <row r="107" spans="2:51" s="976" customFormat="1" ht="10.5" customHeight="1"/>
    <row r="108" spans="2:51" s="978" customFormat="1" ht="20.149999999999999" customHeight="1">
      <c r="B108" s="978" t="s">
        <v>804</v>
      </c>
      <c r="AF108" s="979"/>
      <c r="AG108" s="979"/>
      <c r="AH108" s="979"/>
      <c r="AI108" s="979"/>
      <c r="AJ108" s="979"/>
      <c r="AK108" s="979"/>
      <c r="AL108" s="979"/>
      <c r="AM108" s="979"/>
      <c r="AN108" s="979"/>
      <c r="AO108" s="979"/>
      <c r="AP108" s="979"/>
      <c r="AQ108" s="979"/>
      <c r="AR108" s="979"/>
    </row>
    <row r="109" spans="2:51" s="978" customFormat="1" ht="20.149999999999999" customHeight="1">
      <c r="B109" s="978" t="s">
        <v>806</v>
      </c>
      <c r="AF109" s="979"/>
      <c r="AG109" s="979"/>
      <c r="AH109" s="979"/>
      <c r="AI109" s="979"/>
      <c r="AJ109" s="979"/>
      <c r="AK109" s="979"/>
      <c r="AL109" s="979"/>
      <c r="AM109" s="979"/>
      <c r="AN109" s="979"/>
      <c r="AO109" s="979"/>
      <c r="AP109" s="979"/>
      <c r="AQ109" s="979"/>
      <c r="AR109" s="979"/>
      <c r="AV109" s="1196"/>
      <c r="AW109" s="1196"/>
      <c r="AX109" s="1196"/>
      <c r="AY109" s="1196"/>
    </row>
    <row r="110" spans="2:51" s="978" customFormat="1" ht="20.149999999999999" customHeight="1">
      <c r="B110" s="978" t="s">
        <v>729</v>
      </c>
      <c r="AF110" s="979"/>
      <c r="AG110" s="979"/>
      <c r="AH110" s="979"/>
      <c r="AI110" s="979"/>
      <c r="AJ110" s="979"/>
      <c r="AK110" s="979"/>
      <c r="AL110" s="979"/>
      <c r="AM110" s="979"/>
      <c r="AN110" s="979"/>
      <c r="AO110" s="979"/>
      <c r="AP110" s="979"/>
      <c r="AQ110" s="979"/>
      <c r="AR110" s="979"/>
      <c r="AV110" s="1196"/>
      <c r="AW110" s="1196"/>
      <c r="AX110" s="1196"/>
      <c r="AY110" s="1196"/>
    </row>
    <row r="111" spans="2:51" s="978" customFormat="1" ht="20.149999999999999" customHeight="1">
      <c r="B111" s="978" t="s">
        <v>840</v>
      </c>
      <c r="AF111" s="979"/>
      <c r="AG111" s="979"/>
      <c r="AH111" s="979"/>
      <c r="AI111" s="979"/>
      <c r="AJ111" s="979"/>
      <c r="AK111" s="979"/>
      <c r="AL111" s="979"/>
      <c r="AM111" s="979"/>
      <c r="AN111" s="979"/>
      <c r="AO111" s="979"/>
      <c r="AP111" s="979"/>
      <c r="AQ111" s="979"/>
      <c r="AR111" s="979"/>
      <c r="AV111" s="1196"/>
      <c r="AW111" s="1196"/>
      <c r="AX111" s="1196"/>
      <c r="AY111" s="1196"/>
    </row>
    <row r="112" spans="2:51" s="978" customFormat="1" ht="10" customHeight="1">
      <c r="AF112" s="979"/>
      <c r="AG112" s="979"/>
      <c r="AH112" s="979"/>
      <c r="AI112" s="979"/>
      <c r="AJ112" s="979"/>
      <c r="AK112" s="979"/>
      <c r="AL112" s="979"/>
      <c r="AM112" s="979"/>
      <c r="AN112" s="979"/>
      <c r="AO112" s="979"/>
      <c r="AP112" s="979"/>
      <c r="AQ112" s="979"/>
      <c r="AR112" s="979"/>
    </row>
    <row r="113" spans="2:51" s="980" customFormat="1" ht="19.5" thickBot="1">
      <c r="AR113" s="989" t="s">
        <v>731</v>
      </c>
    </row>
    <row r="114" spans="2:51" s="978" customFormat="1" ht="24" customHeight="1">
      <c r="B114" s="1163" t="s">
        <v>707</v>
      </c>
      <c r="C114" s="1164"/>
      <c r="D114" s="1164"/>
      <c r="E114" s="1164"/>
      <c r="F114" s="1164"/>
      <c r="G114" s="1164"/>
      <c r="H114" s="1164"/>
      <c r="I114" s="1164"/>
      <c r="J114" s="1164"/>
      <c r="K114" s="1164"/>
      <c r="L114" s="1193" t="s">
        <v>714</v>
      </c>
      <c r="M114" s="1194"/>
      <c r="N114" s="1194"/>
      <c r="O114" s="1194"/>
      <c r="P114" s="1194"/>
      <c r="Q114" s="1194"/>
      <c r="R114" s="1194"/>
      <c r="S114" s="1194"/>
      <c r="T114" s="1194"/>
      <c r="U114" s="1194"/>
      <c r="V114" s="1194"/>
      <c r="W114" s="1194"/>
      <c r="X114" s="1194"/>
      <c r="Y114" s="1194"/>
      <c r="Z114" s="1194"/>
      <c r="AA114" s="1194"/>
      <c r="AB114" s="1194"/>
      <c r="AC114" s="1194"/>
      <c r="AD114" s="1194"/>
      <c r="AE114" s="1194"/>
      <c r="AF114" s="1194"/>
      <c r="AG114" s="1194"/>
      <c r="AH114" s="1194"/>
      <c r="AI114" s="1194"/>
      <c r="AJ114" s="1194"/>
      <c r="AK114" s="1194"/>
      <c r="AL114" s="1194"/>
      <c r="AM114" s="1195"/>
      <c r="AN114" s="1173" t="s">
        <v>711</v>
      </c>
      <c r="AO114" s="1174"/>
      <c r="AP114" s="1174"/>
      <c r="AQ114" s="1174"/>
      <c r="AR114" s="1175"/>
    </row>
    <row r="115" spans="2:51" s="978" customFormat="1" ht="29.15" customHeight="1" thickBot="1">
      <c r="B115" s="1165"/>
      <c r="C115" s="1166"/>
      <c r="D115" s="1166"/>
      <c r="E115" s="1166"/>
      <c r="F115" s="1166"/>
      <c r="G115" s="1166"/>
      <c r="H115" s="1166"/>
      <c r="I115" s="1166"/>
      <c r="J115" s="1166"/>
      <c r="K115" s="1166"/>
      <c r="L115" s="1167" t="s">
        <v>820</v>
      </c>
      <c r="M115" s="1168"/>
      <c r="N115" s="1168"/>
      <c r="O115" s="1169"/>
      <c r="P115" s="1170" t="s">
        <v>821</v>
      </c>
      <c r="Q115" s="1171"/>
      <c r="R115" s="1171"/>
      <c r="S115" s="1172"/>
      <c r="T115" s="1167" t="s">
        <v>822</v>
      </c>
      <c r="U115" s="1168"/>
      <c r="V115" s="1168"/>
      <c r="W115" s="1169"/>
      <c r="X115" s="1167" t="s">
        <v>716</v>
      </c>
      <c r="Y115" s="1168"/>
      <c r="Z115" s="1168"/>
      <c r="AA115" s="1169"/>
      <c r="AB115" s="1167" t="s">
        <v>776</v>
      </c>
      <c r="AC115" s="1168"/>
      <c r="AD115" s="1168"/>
      <c r="AE115" s="1169"/>
      <c r="AF115" s="1167" t="s">
        <v>717</v>
      </c>
      <c r="AG115" s="1168"/>
      <c r="AH115" s="1168"/>
      <c r="AI115" s="1169"/>
      <c r="AJ115" s="1167" t="s">
        <v>718</v>
      </c>
      <c r="AK115" s="1168"/>
      <c r="AL115" s="1168"/>
      <c r="AM115" s="1169"/>
      <c r="AN115" s="1176"/>
      <c r="AO115" s="1177"/>
      <c r="AP115" s="1177"/>
      <c r="AQ115" s="1177"/>
      <c r="AR115" s="1178"/>
    </row>
    <row r="116" spans="2:51" s="978" customFormat="1" ht="27" customHeight="1" thickTop="1">
      <c r="B116" s="1184" t="s">
        <v>832</v>
      </c>
      <c r="C116" s="1185"/>
      <c r="D116" s="1185"/>
      <c r="E116" s="1185"/>
      <c r="F116" s="1185"/>
      <c r="G116" s="1185"/>
      <c r="H116" s="1185"/>
      <c r="I116" s="1185"/>
      <c r="J116" s="1185"/>
      <c r="K116" s="1185"/>
      <c r="L116" s="1189"/>
      <c r="M116" s="1180"/>
      <c r="N116" s="1180"/>
      <c r="O116" s="1190"/>
      <c r="P116" s="1189"/>
      <c r="Q116" s="1180"/>
      <c r="R116" s="1180"/>
      <c r="S116" s="1190"/>
      <c r="T116" s="1189"/>
      <c r="U116" s="1180"/>
      <c r="V116" s="1180"/>
      <c r="W116" s="1190"/>
      <c r="X116" s="1189"/>
      <c r="Y116" s="1180"/>
      <c r="Z116" s="1180"/>
      <c r="AA116" s="1190"/>
      <c r="AB116" s="1189"/>
      <c r="AC116" s="1180"/>
      <c r="AD116" s="1180"/>
      <c r="AE116" s="1190"/>
      <c r="AF116" s="1189"/>
      <c r="AG116" s="1180"/>
      <c r="AH116" s="1180"/>
      <c r="AI116" s="1190"/>
      <c r="AJ116" s="1189"/>
      <c r="AK116" s="1180"/>
      <c r="AL116" s="1180"/>
      <c r="AM116" s="1190"/>
      <c r="AN116" s="1179"/>
      <c r="AO116" s="1180"/>
      <c r="AP116" s="1180"/>
      <c r="AQ116" s="1180"/>
      <c r="AR116" s="1181"/>
    </row>
    <row r="117" spans="2:51" s="978" customFormat="1" ht="27" customHeight="1">
      <c r="B117" s="1184"/>
      <c r="C117" s="1185"/>
      <c r="D117" s="1185"/>
      <c r="E117" s="1185"/>
      <c r="F117" s="1185"/>
      <c r="G117" s="1185"/>
      <c r="H117" s="1185"/>
      <c r="I117" s="1185"/>
      <c r="J117" s="1185"/>
      <c r="K117" s="1185"/>
      <c r="L117" s="1089"/>
      <c r="M117" s="1090"/>
      <c r="N117" s="1090"/>
      <c r="O117" s="1091"/>
      <c r="P117" s="1089"/>
      <c r="Q117" s="1090"/>
      <c r="R117" s="1090"/>
      <c r="S117" s="1091"/>
      <c r="T117" s="1089"/>
      <c r="U117" s="1090"/>
      <c r="V117" s="1090"/>
      <c r="W117" s="1091"/>
      <c r="X117" s="1089"/>
      <c r="Y117" s="1090"/>
      <c r="Z117" s="1090"/>
      <c r="AA117" s="1091"/>
      <c r="AB117" s="1089"/>
      <c r="AC117" s="1090"/>
      <c r="AD117" s="1090"/>
      <c r="AE117" s="1091"/>
      <c r="AF117" s="1089"/>
      <c r="AG117" s="1090"/>
      <c r="AH117" s="1090"/>
      <c r="AI117" s="1091"/>
      <c r="AJ117" s="1089"/>
      <c r="AK117" s="1090"/>
      <c r="AL117" s="1090"/>
      <c r="AM117" s="1091"/>
      <c r="AN117" s="1092"/>
      <c r="AO117" s="1090"/>
      <c r="AP117" s="1090"/>
      <c r="AQ117" s="1090"/>
      <c r="AR117" s="1093"/>
    </row>
    <row r="118" spans="2:51" s="978" customFormat="1" ht="27" customHeight="1">
      <c r="B118" s="1191"/>
      <c r="C118" s="1192"/>
      <c r="D118" s="1192"/>
      <c r="E118" s="1192"/>
      <c r="F118" s="1192"/>
      <c r="G118" s="1192"/>
      <c r="H118" s="1192"/>
      <c r="I118" s="1192"/>
      <c r="J118" s="1192"/>
      <c r="K118" s="1192"/>
      <c r="L118" s="1158"/>
      <c r="M118" s="1159"/>
      <c r="N118" s="1159"/>
      <c r="O118" s="1160"/>
      <c r="P118" s="1158"/>
      <c r="Q118" s="1159"/>
      <c r="R118" s="1159"/>
      <c r="S118" s="1160"/>
      <c r="T118" s="1158"/>
      <c r="U118" s="1159"/>
      <c r="V118" s="1159"/>
      <c r="W118" s="1160"/>
      <c r="X118" s="1158"/>
      <c r="Y118" s="1159"/>
      <c r="Z118" s="1159"/>
      <c r="AA118" s="1160"/>
      <c r="AB118" s="1158"/>
      <c r="AC118" s="1159"/>
      <c r="AD118" s="1159"/>
      <c r="AE118" s="1160"/>
      <c r="AF118" s="1158"/>
      <c r="AG118" s="1159"/>
      <c r="AH118" s="1159"/>
      <c r="AI118" s="1160"/>
      <c r="AJ118" s="1158"/>
      <c r="AK118" s="1159"/>
      <c r="AL118" s="1159"/>
      <c r="AM118" s="1160"/>
      <c r="AN118" s="1182"/>
      <c r="AO118" s="1159"/>
      <c r="AP118" s="1159"/>
      <c r="AQ118" s="1159"/>
      <c r="AR118" s="1183"/>
    </row>
    <row r="119" spans="2:51" s="978" customFormat="1" ht="27" customHeight="1">
      <c r="B119" s="1191"/>
      <c r="C119" s="1192"/>
      <c r="D119" s="1192"/>
      <c r="E119" s="1192"/>
      <c r="F119" s="1192"/>
      <c r="G119" s="1192"/>
      <c r="H119" s="1192"/>
      <c r="I119" s="1192"/>
      <c r="J119" s="1192"/>
      <c r="K119" s="1192"/>
      <c r="L119" s="1158"/>
      <c r="M119" s="1159"/>
      <c r="N119" s="1159"/>
      <c r="O119" s="1160"/>
      <c r="P119" s="1158"/>
      <c r="Q119" s="1159"/>
      <c r="R119" s="1159"/>
      <c r="S119" s="1160"/>
      <c r="T119" s="1158"/>
      <c r="U119" s="1159"/>
      <c r="V119" s="1159"/>
      <c r="W119" s="1160"/>
      <c r="X119" s="1158"/>
      <c r="Y119" s="1159"/>
      <c r="Z119" s="1159"/>
      <c r="AA119" s="1160"/>
      <c r="AB119" s="1158"/>
      <c r="AC119" s="1159"/>
      <c r="AD119" s="1159"/>
      <c r="AE119" s="1160"/>
      <c r="AF119" s="1158"/>
      <c r="AG119" s="1159"/>
      <c r="AH119" s="1159"/>
      <c r="AI119" s="1160"/>
      <c r="AJ119" s="1158"/>
      <c r="AK119" s="1159"/>
      <c r="AL119" s="1159"/>
      <c r="AM119" s="1160"/>
      <c r="AN119" s="1182"/>
      <c r="AO119" s="1159"/>
      <c r="AP119" s="1159"/>
      <c r="AQ119" s="1159"/>
      <c r="AR119" s="1183"/>
    </row>
    <row r="120" spans="2:51" s="978" customFormat="1" ht="27" customHeight="1">
      <c r="B120" s="1184"/>
      <c r="C120" s="1185"/>
      <c r="D120" s="1185"/>
      <c r="E120" s="1185"/>
      <c r="F120" s="1185"/>
      <c r="G120" s="1185"/>
      <c r="H120" s="1185"/>
      <c r="I120" s="1185"/>
      <c r="J120" s="1185"/>
      <c r="K120" s="1185"/>
      <c r="L120" s="1158"/>
      <c r="M120" s="1159"/>
      <c r="N120" s="1159"/>
      <c r="O120" s="1160"/>
      <c r="P120" s="1158"/>
      <c r="Q120" s="1159"/>
      <c r="R120" s="1159"/>
      <c r="S120" s="1160"/>
      <c r="T120" s="1158"/>
      <c r="U120" s="1159"/>
      <c r="V120" s="1159"/>
      <c r="W120" s="1160"/>
      <c r="X120" s="1158"/>
      <c r="Y120" s="1159"/>
      <c r="Z120" s="1159"/>
      <c r="AA120" s="1160"/>
      <c r="AB120" s="1158"/>
      <c r="AC120" s="1159"/>
      <c r="AD120" s="1159"/>
      <c r="AE120" s="1160"/>
      <c r="AF120" s="1158"/>
      <c r="AG120" s="1159"/>
      <c r="AH120" s="1159"/>
      <c r="AI120" s="1160"/>
      <c r="AJ120" s="1158"/>
      <c r="AK120" s="1159"/>
      <c r="AL120" s="1159"/>
      <c r="AM120" s="1160"/>
      <c r="AN120" s="1182"/>
      <c r="AO120" s="1159"/>
      <c r="AP120" s="1159"/>
      <c r="AQ120" s="1159"/>
      <c r="AR120" s="1183"/>
    </row>
    <row r="121" spans="2:51" s="978" customFormat="1" ht="27" customHeight="1">
      <c r="B121" s="1184"/>
      <c r="C121" s="1185"/>
      <c r="D121" s="1185"/>
      <c r="E121" s="1185"/>
      <c r="F121" s="1185"/>
      <c r="G121" s="1185"/>
      <c r="H121" s="1185"/>
      <c r="I121" s="1185"/>
      <c r="J121" s="1185"/>
      <c r="K121" s="1185"/>
      <c r="L121" s="1158"/>
      <c r="M121" s="1159"/>
      <c r="N121" s="1159"/>
      <c r="O121" s="1160"/>
      <c r="P121" s="1158"/>
      <c r="Q121" s="1159"/>
      <c r="R121" s="1159"/>
      <c r="S121" s="1160"/>
      <c r="T121" s="1158"/>
      <c r="U121" s="1159"/>
      <c r="V121" s="1159"/>
      <c r="W121" s="1160"/>
      <c r="X121" s="1158"/>
      <c r="Y121" s="1159"/>
      <c r="Z121" s="1159"/>
      <c r="AA121" s="1160"/>
      <c r="AB121" s="1158"/>
      <c r="AC121" s="1159"/>
      <c r="AD121" s="1159"/>
      <c r="AE121" s="1160"/>
      <c r="AF121" s="1158"/>
      <c r="AG121" s="1159"/>
      <c r="AH121" s="1159"/>
      <c r="AI121" s="1160"/>
      <c r="AJ121" s="1158"/>
      <c r="AK121" s="1159"/>
      <c r="AL121" s="1159"/>
      <c r="AM121" s="1160"/>
      <c r="AN121" s="1182"/>
      <c r="AO121" s="1159"/>
      <c r="AP121" s="1159"/>
      <c r="AQ121" s="1159"/>
      <c r="AR121" s="1183"/>
    </row>
    <row r="122" spans="2:51" s="978" customFormat="1" ht="27" customHeight="1">
      <c r="B122" s="1184"/>
      <c r="C122" s="1185"/>
      <c r="D122" s="1185"/>
      <c r="E122" s="1185"/>
      <c r="F122" s="1185"/>
      <c r="G122" s="1185"/>
      <c r="H122" s="1185"/>
      <c r="I122" s="1185"/>
      <c r="J122" s="1185"/>
      <c r="K122" s="1185"/>
      <c r="L122" s="1158"/>
      <c r="M122" s="1159"/>
      <c r="N122" s="1159"/>
      <c r="O122" s="1160"/>
      <c r="P122" s="1158"/>
      <c r="Q122" s="1159"/>
      <c r="R122" s="1159"/>
      <c r="S122" s="1160"/>
      <c r="T122" s="1158"/>
      <c r="U122" s="1159"/>
      <c r="V122" s="1159"/>
      <c r="W122" s="1160"/>
      <c r="X122" s="1158"/>
      <c r="Y122" s="1159"/>
      <c r="Z122" s="1159"/>
      <c r="AA122" s="1160"/>
      <c r="AB122" s="1158"/>
      <c r="AC122" s="1159"/>
      <c r="AD122" s="1159"/>
      <c r="AE122" s="1160"/>
      <c r="AF122" s="1158"/>
      <c r="AG122" s="1159"/>
      <c r="AH122" s="1159"/>
      <c r="AI122" s="1160"/>
      <c r="AJ122" s="1158"/>
      <c r="AK122" s="1159"/>
      <c r="AL122" s="1159"/>
      <c r="AM122" s="1160"/>
      <c r="AN122" s="1182"/>
      <c r="AO122" s="1159"/>
      <c r="AP122" s="1159"/>
      <c r="AQ122" s="1159"/>
      <c r="AR122" s="1183"/>
    </row>
    <row r="123" spans="2:51" s="978" customFormat="1" ht="27" customHeight="1">
      <c r="B123" s="1184"/>
      <c r="C123" s="1185"/>
      <c r="D123" s="1185"/>
      <c r="E123" s="1185"/>
      <c r="F123" s="1185"/>
      <c r="G123" s="1185"/>
      <c r="H123" s="1185"/>
      <c r="I123" s="1185"/>
      <c r="J123" s="1185"/>
      <c r="K123" s="1185"/>
      <c r="L123" s="1158"/>
      <c r="M123" s="1159"/>
      <c r="N123" s="1159"/>
      <c r="O123" s="1160"/>
      <c r="P123" s="1158"/>
      <c r="Q123" s="1159"/>
      <c r="R123" s="1159"/>
      <c r="S123" s="1160"/>
      <c r="T123" s="1158"/>
      <c r="U123" s="1159"/>
      <c r="V123" s="1159"/>
      <c r="W123" s="1160"/>
      <c r="X123" s="1158"/>
      <c r="Y123" s="1159"/>
      <c r="Z123" s="1159"/>
      <c r="AA123" s="1160"/>
      <c r="AB123" s="1158"/>
      <c r="AC123" s="1159"/>
      <c r="AD123" s="1159"/>
      <c r="AE123" s="1160"/>
      <c r="AF123" s="1158"/>
      <c r="AG123" s="1159"/>
      <c r="AH123" s="1159"/>
      <c r="AI123" s="1160"/>
      <c r="AJ123" s="1158"/>
      <c r="AK123" s="1159"/>
      <c r="AL123" s="1159"/>
      <c r="AM123" s="1160"/>
      <c r="AN123" s="1182"/>
      <c r="AO123" s="1159"/>
      <c r="AP123" s="1159"/>
      <c r="AQ123" s="1159"/>
      <c r="AR123" s="1183"/>
    </row>
    <row r="124" spans="2:51" s="978" customFormat="1" ht="27" customHeight="1">
      <c r="B124" s="1184"/>
      <c r="C124" s="1185"/>
      <c r="D124" s="1185"/>
      <c r="E124" s="1185"/>
      <c r="F124" s="1185"/>
      <c r="G124" s="1185"/>
      <c r="H124" s="1185"/>
      <c r="I124" s="1185"/>
      <c r="J124" s="1185"/>
      <c r="K124" s="1185"/>
      <c r="L124" s="1158"/>
      <c r="M124" s="1159"/>
      <c r="N124" s="1159"/>
      <c r="O124" s="1160"/>
      <c r="P124" s="1158"/>
      <c r="Q124" s="1159"/>
      <c r="R124" s="1159"/>
      <c r="S124" s="1160"/>
      <c r="T124" s="1158"/>
      <c r="U124" s="1159"/>
      <c r="V124" s="1159"/>
      <c r="W124" s="1160"/>
      <c r="X124" s="1158"/>
      <c r="Y124" s="1159"/>
      <c r="Z124" s="1159"/>
      <c r="AA124" s="1160"/>
      <c r="AB124" s="1158"/>
      <c r="AC124" s="1159"/>
      <c r="AD124" s="1159"/>
      <c r="AE124" s="1160"/>
      <c r="AF124" s="1158"/>
      <c r="AG124" s="1159"/>
      <c r="AH124" s="1159"/>
      <c r="AI124" s="1160"/>
      <c r="AJ124" s="1158"/>
      <c r="AK124" s="1159"/>
      <c r="AL124" s="1159"/>
      <c r="AM124" s="1160"/>
      <c r="AN124" s="1182"/>
      <c r="AO124" s="1159"/>
      <c r="AP124" s="1159"/>
      <c r="AQ124" s="1159"/>
      <c r="AR124" s="1183"/>
    </row>
    <row r="125" spans="2:51" s="978" customFormat="1" ht="27" customHeight="1" thickBot="1">
      <c r="B125" s="1184"/>
      <c r="C125" s="1185"/>
      <c r="D125" s="1185"/>
      <c r="E125" s="1185"/>
      <c r="F125" s="1185"/>
      <c r="G125" s="1185"/>
      <c r="H125" s="1185"/>
      <c r="I125" s="1185"/>
      <c r="J125" s="1185"/>
      <c r="K125" s="1185"/>
      <c r="L125" s="1158"/>
      <c r="M125" s="1159"/>
      <c r="N125" s="1159"/>
      <c r="O125" s="1160"/>
      <c r="P125" s="1158"/>
      <c r="Q125" s="1159"/>
      <c r="R125" s="1159"/>
      <c r="S125" s="1160"/>
      <c r="T125" s="1158"/>
      <c r="U125" s="1159"/>
      <c r="V125" s="1159"/>
      <c r="W125" s="1160"/>
      <c r="X125" s="1158"/>
      <c r="Y125" s="1159"/>
      <c r="Z125" s="1159"/>
      <c r="AA125" s="1160"/>
      <c r="AB125" s="1158"/>
      <c r="AC125" s="1159"/>
      <c r="AD125" s="1159"/>
      <c r="AE125" s="1160"/>
      <c r="AF125" s="1158"/>
      <c r="AG125" s="1159"/>
      <c r="AH125" s="1159"/>
      <c r="AI125" s="1160"/>
      <c r="AJ125" s="1158"/>
      <c r="AK125" s="1159"/>
      <c r="AL125" s="1159"/>
      <c r="AM125" s="1160"/>
      <c r="AN125" s="1182"/>
      <c r="AO125" s="1159"/>
      <c r="AP125" s="1159"/>
      <c r="AQ125" s="1159"/>
      <c r="AR125" s="1183"/>
    </row>
    <row r="126" spans="2:51" s="978" customFormat="1" ht="18" customHeight="1">
      <c r="B126" s="981" t="s">
        <v>708</v>
      </c>
      <c r="C126" s="982"/>
      <c r="D126" s="982"/>
      <c r="E126" s="982"/>
      <c r="F126" s="982"/>
      <c r="G126" s="982"/>
      <c r="H126" s="982"/>
      <c r="I126" s="982"/>
      <c r="J126" s="982"/>
      <c r="K126" s="982"/>
      <c r="L126" s="982"/>
      <c r="M126" s="982"/>
      <c r="N126" s="982"/>
      <c r="O126" s="982"/>
      <c r="P126" s="982"/>
      <c r="Q126" s="982"/>
      <c r="R126" s="982"/>
      <c r="S126" s="982"/>
      <c r="T126" s="982"/>
      <c r="U126" s="982"/>
      <c r="V126" s="982"/>
      <c r="W126" s="982"/>
      <c r="X126" s="982"/>
      <c r="Y126" s="982"/>
      <c r="Z126" s="982"/>
      <c r="AA126" s="982"/>
      <c r="AB126" s="982"/>
      <c r="AC126" s="982"/>
      <c r="AD126" s="982"/>
      <c r="AE126" s="982"/>
      <c r="AF126" s="982"/>
      <c r="AG126" s="982"/>
      <c r="AH126" s="982"/>
      <c r="AI126" s="982"/>
      <c r="AJ126" s="982"/>
      <c r="AK126" s="982"/>
      <c r="AL126" s="982"/>
      <c r="AM126" s="982"/>
      <c r="AN126" s="982"/>
      <c r="AO126" s="982"/>
      <c r="AP126" s="982"/>
      <c r="AQ126" s="982"/>
      <c r="AR126" s="983"/>
    </row>
    <row r="127" spans="2:51" s="978" customFormat="1" ht="18" customHeight="1">
      <c r="B127" s="986"/>
      <c r="C127" s="1096" t="s">
        <v>709</v>
      </c>
      <c r="D127" s="1097"/>
      <c r="E127" s="1100" t="s">
        <v>825</v>
      </c>
      <c r="F127" s="984"/>
      <c r="G127" s="984"/>
      <c r="H127" s="984"/>
      <c r="I127" s="984"/>
      <c r="J127" s="984"/>
      <c r="K127" s="984"/>
      <c r="L127" s="984"/>
      <c r="M127" s="984"/>
      <c r="N127" s="984"/>
      <c r="O127" s="984"/>
      <c r="P127" s="984"/>
      <c r="Q127" s="984"/>
      <c r="R127" s="984"/>
      <c r="S127" s="984"/>
      <c r="T127" s="984"/>
      <c r="U127" s="984"/>
      <c r="V127" s="984"/>
      <c r="W127" s="984"/>
      <c r="X127" s="984"/>
      <c r="Y127" s="984"/>
      <c r="Z127" s="984"/>
      <c r="AA127" s="984"/>
      <c r="AB127" s="984"/>
      <c r="AC127" s="984"/>
      <c r="AD127" s="984"/>
      <c r="AE127" s="984"/>
      <c r="AF127" s="984"/>
      <c r="AG127" s="984"/>
      <c r="AH127" s="984"/>
      <c r="AI127" s="984"/>
      <c r="AJ127" s="984"/>
      <c r="AK127" s="984"/>
      <c r="AL127" s="984"/>
      <c r="AM127" s="984"/>
      <c r="AN127" s="984"/>
      <c r="AO127" s="984"/>
      <c r="AP127" s="984"/>
      <c r="AQ127" s="984"/>
      <c r="AR127" s="987"/>
    </row>
    <row r="128" spans="2:51" s="978" customFormat="1" ht="18" customHeight="1">
      <c r="B128" s="986"/>
      <c r="C128" s="1098" t="s">
        <v>710</v>
      </c>
      <c r="D128" s="984"/>
      <c r="E128" s="984" t="s">
        <v>826</v>
      </c>
      <c r="F128" s="984"/>
      <c r="G128" s="984"/>
      <c r="H128" s="984"/>
      <c r="I128" s="984"/>
      <c r="J128" s="984"/>
      <c r="K128" s="984"/>
      <c r="L128" s="984"/>
      <c r="M128" s="984"/>
      <c r="N128" s="984"/>
      <c r="O128" s="984"/>
      <c r="P128" s="984"/>
      <c r="Q128" s="984"/>
      <c r="R128" s="984"/>
      <c r="S128" s="984"/>
      <c r="T128" s="984"/>
      <c r="U128" s="984"/>
      <c r="V128" s="984"/>
      <c r="W128" s="984"/>
      <c r="X128" s="984"/>
      <c r="Y128" s="984"/>
      <c r="Z128" s="984"/>
      <c r="AA128" s="984"/>
      <c r="AB128" s="984"/>
      <c r="AC128" s="984"/>
      <c r="AD128" s="984"/>
      <c r="AE128" s="984"/>
      <c r="AF128" s="984"/>
      <c r="AG128" s="984"/>
      <c r="AH128" s="984"/>
      <c r="AI128" s="984"/>
      <c r="AJ128" s="984"/>
      <c r="AK128" s="984"/>
      <c r="AL128" s="984"/>
      <c r="AM128" s="984"/>
      <c r="AN128" s="984"/>
      <c r="AO128" s="984"/>
      <c r="AP128" s="984"/>
      <c r="AQ128" s="984"/>
      <c r="AR128" s="987"/>
      <c r="AS128" s="984"/>
      <c r="AT128" s="985"/>
      <c r="AU128" s="985"/>
      <c r="AV128" s="985"/>
      <c r="AW128" s="985"/>
      <c r="AX128" s="985"/>
      <c r="AY128" s="985"/>
    </row>
    <row r="129" spans="2:51" s="978" customFormat="1" ht="18" customHeight="1">
      <c r="B129" s="986"/>
      <c r="C129" s="1099" t="s">
        <v>823</v>
      </c>
      <c r="D129" s="1097"/>
      <c r="E129" s="1100" t="s">
        <v>827</v>
      </c>
      <c r="F129" s="984"/>
      <c r="G129" s="984"/>
      <c r="H129" s="984"/>
      <c r="I129" s="984"/>
      <c r="J129" s="984"/>
      <c r="K129" s="984"/>
      <c r="L129" s="984"/>
      <c r="M129" s="984"/>
      <c r="N129" s="984"/>
      <c r="O129" s="984"/>
      <c r="P129" s="984"/>
      <c r="Q129" s="984"/>
      <c r="R129" s="984"/>
      <c r="S129" s="984"/>
      <c r="T129" s="984"/>
      <c r="U129" s="984"/>
      <c r="V129" s="984"/>
      <c r="W129" s="984"/>
      <c r="X129" s="984"/>
      <c r="Y129" s="984"/>
      <c r="Z129" s="984"/>
      <c r="AA129" s="984"/>
      <c r="AB129" s="984"/>
      <c r="AC129" s="984"/>
      <c r="AD129" s="984"/>
      <c r="AE129" s="984"/>
      <c r="AF129" s="984"/>
      <c r="AG129" s="984"/>
      <c r="AH129" s="984"/>
      <c r="AI129" s="984"/>
      <c r="AJ129" s="984"/>
      <c r="AK129" s="984"/>
      <c r="AL129" s="984"/>
      <c r="AM129" s="984"/>
      <c r="AN129" s="984"/>
      <c r="AO129" s="984"/>
      <c r="AP129" s="984"/>
      <c r="AQ129" s="984"/>
      <c r="AR129" s="987"/>
      <c r="AS129" s="984"/>
      <c r="AT129" s="984"/>
      <c r="AU129" s="984"/>
      <c r="AV129" s="984"/>
      <c r="AW129" s="984"/>
      <c r="AX129" s="984"/>
      <c r="AY129" s="984"/>
    </row>
    <row r="130" spans="2:51" s="978" customFormat="1" ht="18" customHeight="1" thickBot="1">
      <c r="B130" s="990"/>
      <c r="C130" s="1095" t="s">
        <v>824</v>
      </c>
      <c r="D130" s="988"/>
      <c r="E130" s="1101" t="s">
        <v>828</v>
      </c>
      <c r="F130" s="991"/>
      <c r="G130" s="991"/>
      <c r="H130" s="991"/>
      <c r="I130" s="991"/>
      <c r="J130" s="991"/>
      <c r="K130" s="991"/>
      <c r="L130" s="991"/>
      <c r="M130" s="991"/>
      <c r="N130" s="991"/>
      <c r="O130" s="991"/>
      <c r="P130" s="991"/>
      <c r="Q130" s="991"/>
      <c r="R130" s="991"/>
      <c r="S130" s="991"/>
      <c r="T130" s="991"/>
      <c r="U130" s="991"/>
      <c r="V130" s="991"/>
      <c r="W130" s="991"/>
      <c r="X130" s="991"/>
      <c r="Y130" s="991"/>
      <c r="Z130" s="991"/>
      <c r="AA130" s="991"/>
      <c r="AB130" s="991"/>
      <c r="AC130" s="991"/>
      <c r="AD130" s="991"/>
      <c r="AE130" s="991"/>
      <c r="AF130" s="991"/>
      <c r="AG130" s="991"/>
      <c r="AH130" s="991"/>
      <c r="AI130" s="991"/>
      <c r="AJ130" s="991"/>
      <c r="AK130" s="991"/>
      <c r="AL130" s="991"/>
      <c r="AM130" s="991"/>
      <c r="AN130" s="991"/>
      <c r="AO130" s="991"/>
      <c r="AP130" s="991"/>
      <c r="AQ130" s="991"/>
      <c r="AR130" s="992"/>
      <c r="AS130" s="984"/>
      <c r="AT130" s="984"/>
      <c r="AU130" s="984"/>
      <c r="AV130" s="984"/>
      <c r="AW130" s="984"/>
      <c r="AX130" s="984"/>
      <c r="AY130" s="984"/>
    </row>
    <row r="131" spans="2:51" ht="18" customHeight="1"/>
    <row r="132" spans="2:51" s="975" customFormat="1" ht="23.5">
      <c r="B132" s="1162" t="s">
        <v>706</v>
      </c>
      <c r="C132" s="1162"/>
      <c r="D132" s="1162"/>
      <c r="E132" s="1162"/>
      <c r="F132" s="1162"/>
      <c r="G132" s="1162"/>
      <c r="H132" s="1162"/>
      <c r="I132" s="1162"/>
      <c r="J132" s="1162"/>
      <c r="K132" s="1162"/>
      <c r="L132" s="1162"/>
      <c r="M132" s="1162"/>
      <c r="N132" s="1162"/>
      <c r="O132" s="1162"/>
      <c r="P132" s="1162"/>
      <c r="Q132" s="1162"/>
      <c r="R132" s="1162"/>
      <c r="S132" s="1162"/>
      <c r="T132" s="1162"/>
      <c r="U132" s="1162"/>
      <c r="V132" s="1162"/>
      <c r="W132" s="1162"/>
      <c r="X132" s="1162"/>
      <c r="Y132" s="1162"/>
      <c r="Z132" s="1162"/>
      <c r="AA132" s="1162"/>
      <c r="AB132" s="1162"/>
      <c r="AC132" s="1162"/>
      <c r="AD132" s="1162"/>
      <c r="AE132" s="1162"/>
      <c r="AF132" s="1162"/>
      <c r="AG132" s="1162"/>
      <c r="AH132" s="1162"/>
      <c r="AI132" s="1162"/>
      <c r="AJ132" s="1162"/>
      <c r="AK132" s="1162"/>
      <c r="AL132" s="1162"/>
      <c r="AM132" s="1162"/>
      <c r="AN132" s="1162"/>
      <c r="AO132" s="1162"/>
      <c r="AP132" s="1162"/>
      <c r="AQ132" s="1162"/>
      <c r="AR132" s="1162"/>
    </row>
    <row r="133" spans="2:51" s="976" customFormat="1" ht="10.5" customHeight="1"/>
    <row r="134" spans="2:51" s="978" customFormat="1" ht="20.149999999999999" customHeight="1">
      <c r="B134" s="978" t="s">
        <v>804</v>
      </c>
      <c r="AF134" s="979"/>
      <c r="AG134" s="979"/>
      <c r="AH134" s="979"/>
      <c r="AI134" s="979"/>
      <c r="AJ134" s="979"/>
      <c r="AK134" s="979"/>
      <c r="AL134" s="979"/>
      <c r="AM134" s="979"/>
      <c r="AN134" s="979"/>
      <c r="AO134" s="979"/>
      <c r="AP134" s="979"/>
      <c r="AQ134" s="979"/>
      <c r="AR134" s="979"/>
    </row>
    <row r="135" spans="2:51" s="978" customFormat="1" ht="20.149999999999999" customHeight="1">
      <c r="B135" s="978" t="s">
        <v>806</v>
      </c>
      <c r="AF135" s="979"/>
      <c r="AG135" s="979"/>
      <c r="AH135" s="979"/>
      <c r="AI135" s="979"/>
      <c r="AJ135" s="979"/>
      <c r="AK135" s="979"/>
      <c r="AL135" s="979"/>
      <c r="AM135" s="979"/>
      <c r="AN135" s="979"/>
      <c r="AO135" s="979"/>
      <c r="AP135" s="979"/>
      <c r="AQ135" s="979"/>
      <c r="AR135" s="979"/>
    </row>
    <row r="136" spans="2:51" s="978" customFormat="1" ht="20.149999999999999" customHeight="1">
      <c r="B136" s="978" t="s">
        <v>729</v>
      </c>
      <c r="AF136" s="979"/>
      <c r="AG136" s="979"/>
      <c r="AH136" s="979"/>
      <c r="AI136" s="979"/>
      <c r="AJ136" s="979"/>
      <c r="AK136" s="979"/>
      <c r="AL136" s="979"/>
      <c r="AM136" s="979"/>
      <c r="AN136" s="979"/>
      <c r="AO136" s="979"/>
      <c r="AP136" s="979"/>
      <c r="AQ136" s="979"/>
      <c r="AR136" s="979"/>
    </row>
    <row r="137" spans="2:51" s="978" customFormat="1" ht="20.149999999999999" customHeight="1">
      <c r="B137" s="978" t="s">
        <v>837</v>
      </c>
      <c r="AF137" s="979"/>
      <c r="AG137" s="979"/>
      <c r="AH137" s="979"/>
      <c r="AI137" s="979"/>
      <c r="AJ137" s="979"/>
      <c r="AK137" s="979"/>
      <c r="AL137" s="979"/>
      <c r="AM137" s="979"/>
      <c r="AN137" s="979"/>
      <c r="AO137" s="979"/>
      <c r="AP137" s="979"/>
      <c r="AQ137" s="979"/>
      <c r="AR137" s="979"/>
    </row>
    <row r="138" spans="2:51" s="978" customFormat="1" ht="10" customHeight="1">
      <c r="AF138" s="979"/>
      <c r="AG138" s="979"/>
      <c r="AH138" s="979"/>
      <c r="AI138" s="979"/>
      <c r="AJ138" s="979"/>
      <c r="AK138" s="979"/>
      <c r="AL138" s="979"/>
      <c r="AM138" s="979"/>
      <c r="AN138" s="979"/>
      <c r="AO138" s="979"/>
      <c r="AP138" s="979"/>
      <c r="AQ138" s="979"/>
      <c r="AR138" s="979"/>
    </row>
    <row r="139" spans="2:51" s="980" customFormat="1" ht="19.5" thickBot="1">
      <c r="AR139" s="989" t="s">
        <v>838</v>
      </c>
    </row>
    <row r="140" spans="2:51" s="978" customFormat="1" ht="24" customHeight="1">
      <c r="B140" s="1163" t="s">
        <v>707</v>
      </c>
      <c r="C140" s="1164"/>
      <c r="D140" s="1164"/>
      <c r="E140" s="1164"/>
      <c r="F140" s="1164"/>
      <c r="G140" s="1164"/>
      <c r="H140" s="1164"/>
      <c r="I140" s="1164"/>
      <c r="J140" s="1164"/>
      <c r="K140" s="1164"/>
      <c r="L140" s="1193" t="s">
        <v>714</v>
      </c>
      <c r="M140" s="1194"/>
      <c r="N140" s="1194"/>
      <c r="O140" s="1194"/>
      <c r="P140" s="1194"/>
      <c r="Q140" s="1194"/>
      <c r="R140" s="1194"/>
      <c r="S140" s="1194"/>
      <c r="T140" s="1194"/>
      <c r="U140" s="1194"/>
      <c r="V140" s="1194"/>
      <c r="W140" s="1194"/>
      <c r="X140" s="1194"/>
      <c r="Y140" s="1194"/>
      <c r="Z140" s="1194"/>
      <c r="AA140" s="1194"/>
      <c r="AB140" s="1194"/>
      <c r="AC140" s="1194"/>
      <c r="AD140" s="1194"/>
      <c r="AE140" s="1194"/>
      <c r="AF140" s="1194"/>
      <c r="AG140" s="1194"/>
      <c r="AH140" s="1194"/>
      <c r="AI140" s="1194"/>
      <c r="AJ140" s="1194"/>
      <c r="AK140" s="1194"/>
      <c r="AL140" s="1194"/>
      <c r="AM140" s="1195"/>
      <c r="AN140" s="1173" t="s">
        <v>711</v>
      </c>
      <c r="AO140" s="1174"/>
      <c r="AP140" s="1174"/>
      <c r="AQ140" s="1174"/>
      <c r="AR140" s="1175"/>
    </row>
    <row r="141" spans="2:51" s="978" customFormat="1" ht="29.15" customHeight="1" thickBot="1">
      <c r="B141" s="1165"/>
      <c r="C141" s="1166"/>
      <c r="D141" s="1166"/>
      <c r="E141" s="1166"/>
      <c r="F141" s="1166"/>
      <c r="G141" s="1166"/>
      <c r="H141" s="1166"/>
      <c r="I141" s="1166"/>
      <c r="J141" s="1166"/>
      <c r="K141" s="1166"/>
      <c r="L141" s="1167" t="s">
        <v>820</v>
      </c>
      <c r="M141" s="1168"/>
      <c r="N141" s="1168"/>
      <c r="O141" s="1169"/>
      <c r="P141" s="1170" t="s">
        <v>821</v>
      </c>
      <c r="Q141" s="1171"/>
      <c r="R141" s="1171"/>
      <c r="S141" s="1172"/>
      <c r="T141" s="1167" t="s">
        <v>822</v>
      </c>
      <c r="U141" s="1168"/>
      <c r="V141" s="1168"/>
      <c r="W141" s="1169"/>
      <c r="X141" s="1167" t="s">
        <v>716</v>
      </c>
      <c r="Y141" s="1168"/>
      <c r="Z141" s="1168"/>
      <c r="AA141" s="1169"/>
      <c r="AB141" s="1167" t="s">
        <v>776</v>
      </c>
      <c r="AC141" s="1168"/>
      <c r="AD141" s="1168"/>
      <c r="AE141" s="1169"/>
      <c r="AF141" s="1167" t="s">
        <v>717</v>
      </c>
      <c r="AG141" s="1168"/>
      <c r="AH141" s="1168"/>
      <c r="AI141" s="1169"/>
      <c r="AJ141" s="1167" t="s">
        <v>718</v>
      </c>
      <c r="AK141" s="1168"/>
      <c r="AL141" s="1168"/>
      <c r="AM141" s="1169"/>
      <c r="AN141" s="1176"/>
      <c r="AO141" s="1177"/>
      <c r="AP141" s="1177"/>
      <c r="AQ141" s="1177"/>
      <c r="AR141" s="1178"/>
    </row>
    <row r="142" spans="2:51" s="978" customFormat="1" ht="27" customHeight="1" thickTop="1">
      <c r="B142" s="1184" t="s">
        <v>839</v>
      </c>
      <c r="C142" s="1185"/>
      <c r="D142" s="1185"/>
      <c r="E142" s="1185"/>
      <c r="F142" s="1185"/>
      <c r="G142" s="1185"/>
      <c r="H142" s="1185"/>
      <c r="I142" s="1185"/>
      <c r="J142" s="1185"/>
      <c r="K142" s="1185"/>
      <c r="L142" s="1189"/>
      <c r="M142" s="1180"/>
      <c r="N142" s="1180"/>
      <c r="O142" s="1190"/>
      <c r="P142" s="1189"/>
      <c r="Q142" s="1180"/>
      <c r="R142" s="1180"/>
      <c r="S142" s="1190"/>
      <c r="T142" s="1189"/>
      <c r="U142" s="1180"/>
      <c r="V142" s="1180"/>
      <c r="W142" s="1190"/>
      <c r="X142" s="1189"/>
      <c r="Y142" s="1180"/>
      <c r="Z142" s="1180"/>
      <c r="AA142" s="1190"/>
      <c r="AB142" s="1189"/>
      <c r="AC142" s="1180"/>
      <c r="AD142" s="1180"/>
      <c r="AE142" s="1190"/>
      <c r="AF142" s="1189"/>
      <c r="AG142" s="1180"/>
      <c r="AH142" s="1180"/>
      <c r="AI142" s="1190"/>
      <c r="AJ142" s="1189"/>
      <c r="AK142" s="1180"/>
      <c r="AL142" s="1180"/>
      <c r="AM142" s="1190"/>
      <c r="AN142" s="1179"/>
      <c r="AO142" s="1180"/>
      <c r="AP142" s="1180"/>
      <c r="AQ142" s="1180"/>
      <c r="AR142" s="1181"/>
    </row>
    <row r="143" spans="2:51" s="978" customFormat="1" ht="27" customHeight="1">
      <c r="B143" s="1184"/>
      <c r="C143" s="1185"/>
      <c r="D143" s="1185"/>
      <c r="E143" s="1185"/>
      <c r="F143" s="1185"/>
      <c r="G143" s="1185"/>
      <c r="H143" s="1185"/>
      <c r="I143" s="1185"/>
      <c r="J143" s="1185"/>
      <c r="K143" s="1185"/>
      <c r="L143" s="1089"/>
      <c r="M143" s="1090"/>
      <c r="N143" s="1090"/>
      <c r="O143" s="1091"/>
      <c r="P143" s="1089"/>
      <c r="Q143" s="1090"/>
      <c r="R143" s="1090"/>
      <c r="S143" s="1091"/>
      <c r="T143" s="1089"/>
      <c r="U143" s="1090"/>
      <c r="V143" s="1090"/>
      <c r="W143" s="1091"/>
      <c r="X143" s="1089"/>
      <c r="Y143" s="1090"/>
      <c r="Z143" s="1090"/>
      <c r="AA143" s="1091"/>
      <c r="AB143" s="1089"/>
      <c r="AC143" s="1090"/>
      <c r="AD143" s="1090"/>
      <c r="AE143" s="1091"/>
      <c r="AF143" s="1089"/>
      <c r="AG143" s="1090"/>
      <c r="AH143" s="1090"/>
      <c r="AI143" s="1091"/>
      <c r="AJ143" s="1089"/>
      <c r="AK143" s="1090"/>
      <c r="AL143" s="1090"/>
      <c r="AM143" s="1091"/>
      <c r="AN143" s="1092"/>
      <c r="AO143" s="1090"/>
      <c r="AP143" s="1090"/>
      <c r="AQ143" s="1090"/>
      <c r="AR143" s="1093"/>
    </row>
    <row r="144" spans="2:51" s="978" customFormat="1" ht="27" customHeight="1">
      <c r="B144" s="1191"/>
      <c r="C144" s="1192"/>
      <c r="D144" s="1192"/>
      <c r="E144" s="1192"/>
      <c r="F144" s="1192"/>
      <c r="G144" s="1192"/>
      <c r="H144" s="1192"/>
      <c r="I144" s="1192"/>
      <c r="J144" s="1192"/>
      <c r="K144" s="1192"/>
      <c r="L144" s="1158"/>
      <c r="M144" s="1159"/>
      <c r="N144" s="1159"/>
      <c r="O144" s="1160"/>
      <c r="P144" s="1158"/>
      <c r="Q144" s="1159"/>
      <c r="R144" s="1159"/>
      <c r="S144" s="1160"/>
      <c r="T144" s="1158"/>
      <c r="U144" s="1159"/>
      <c r="V144" s="1159"/>
      <c r="W144" s="1160"/>
      <c r="X144" s="1158"/>
      <c r="Y144" s="1159"/>
      <c r="Z144" s="1159"/>
      <c r="AA144" s="1160"/>
      <c r="AB144" s="1158"/>
      <c r="AC144" s="1159"/>
      <c r="AD144" s="1159"/>
      <c r="AE144" s="1160"/>
      <c r="AF144" s="1158"/>
      <c r="AG144" s="1159"/>
      <c r="AH144" s="1159"/>
      <c r="AI144" s="1160"/>
      <c r="AJ144" s="1158"/>
      <c r="AK144" s="1159"/>
      <c r="AL144" s="1159"/>
      <c r="AM144" s="1160"/>
      <c r="AN144" s="1182"/>
      <c r="AO144" s="1159"/>
      <c r="AP144" s="1159"/>
      <c r="AQ144" s="1159"/>
      <c r="AR144" s="1183"/>
    </row>
    <row r="145" spans="2:51" s="978" customFormat="1" ht="27" customHeight="1">
      <c r="B145" s="1191"/>
      <c r="C145" s="1192"/>
      <c r="D145" s="1192"/>
      <c r="E145" s="1192"/>
      <c r="F145" s="1192"/>
      <c r="G145" s="1192"/>
      <c r="H145" s="1192"/>
      <c r="I145" s="1192"/>
      <c r="J145" s="1192"/>
      <c r="K145" s="1192"/>
      <c r="L145" s="1158"/>
      <c r="M145" s="1159"/>
      <c r="N145" s="1159"/>
      <c r="O145" s="1160"/>
      <c r="P145" s="1158"/>
      <c r="Q145" s="1159"/>
      <c r="R145" s="1159"/>
      <c r="S145" s="1160"/>
      <c r="T145" s="1158"/>
      <c r="U145" s="1159"/>
      <c r="V145" s="1159"/>
      <c r="W145" s="1160"/>
      <c r="X145" s="1158"/>
      <c r="Y145" s="1159"/>
      <c r="Z145" s="1159"/>
      <c r="AA145" s="1160"/>
      <c r="AB145" s="1158"/>
      <c r="AC145" s="1159"/>
      <c r="AD145" s="1159"/>
      <c r="AE145" s="1160"/>
      <c r="AF145" s="1158"/>
      <c r="AG145" s="1159"/>
      <c r="AH145" s="1159"/>
      <c r="AI145" s="1160"/>
      <c r="AJ145" s="1158"/>
      <c r="AK145" s="1159"/>
      <c r="AL145" s="1159"/>
      <c r="AM145" s="1160"/>
      <c r="AN145" s="1182"/>
      <c r="AO145" s="1159"/>
      <c r="AP145" s="1159"/>
      <c r="AQ145" s="1159"/>
      <c r="AR145" s="1183"/>
    </row>
    <row r="146" spans="2:51" s="978" customFormat="1" ht="27" customHeight="1">
      <c r="B146" s="1184"/>
      <c r="C146" s="1185"/>
      <c r="D146" s="1185"/>
      <c r="E146" s="1185"/>
      <c r="F146" s="1185"/>
      <c r="G146" s="1185"/>
      <c r="H146" s="1185"/>
      <c r="I146" s="1185"/>
      <c r="J146" s="1185"/>
      <c r="K146" s="1185"/>
      <c r="L146" s="1158"/>
      <c r="M146" s="1159"/>
      <c r="N146" s="1159"/>
      <c r="O146" s="1160"/>
      <c r="P146" s="1158"/>
      <c r="Q146" s="1159"/>
      <c r="R146" s="1159"/>
      <c r="S146" s="1160"/>
      <c r="T146" s="1158"/>
      <c r="U146" s="1159"/>
      <c r="V146" s="1159"/>
      <c r="W146" s="1160"/>
      <c r="X146" s="1158"/>
      <c r="Y146" s="1159"/>
      <c r="Z146" s="1159"/>
      <c r="AA146" s="1160"/>
      <c r="AB146" s="1158"/>
      <c r="AC146" s="1159"/>
      <c r="AD146" s="1159"/>
      <c r="AE146" s="1160"/>
      <c r="AF146" s="1158"/>
      <c r="AG146" s="1159"/>
      <c r="AH146" s="1159"/>
      <c r="AI146" s="1160"/>
      <c r="AJ146" s="1158"/>
      <c r="AK146" s="1159"/>
      <c r="AL146" s="1159"/>
      <c r="AM146" s="1160"/>
      <c r="AN146" s="1182"/>
      <c r="AO146" s="1159"/>
      <c r="AP146" s="1159"/>
      <c r="AQ146" s="1159"/>
      <c r="AR146" s="1183"/>
    </row>
    <row r="147" spans="2:51" s="978" customFormat="1" ht="27" customHeight="1">
      <c r="B147" s="1184"/>
      <c r="C147" s="1185"/>
      <c r="D147" s="1185"/>
      <c r="E147" s="1185"/>
      <c r="F147" s="1185"/>
      <c r="G147" s="1185"/>
      <c r="H147" s="1185"/>
      <c r="I147" s="1185"/>
      <c r="J147" s="1185"/>
      <c r="K147" s="1185"/>
      <c r="L147" s="1158"/>
      <c r="M147" s="1159"/>
      <c r="N147" s="1159"/>
      <c r="O147" s="1160"/>
      <c r="P147" s="1158"/>
      <c r="Q147" s="1159"/>
      <c r="R147" s="1159"/>
      <c r="S147" s="1160"/>
      <c r="T147" s="1158"/>
      <c r="U147" s="1159"/>
      <c r="V147" s="1159"/>
      <c r="W147" s="1160"/>
      <c r="X147" s="1158"/>
      <c r="Y147" s="1159"/>
      <c r="Z147" s="1159"/>
      <c r="AA147" s="1160"/>
      <c r="AB147" s="1158"/>
      <c r="AC147" s="1159"/>
      <c r="AD147" s="1159"/>
      <c r="AE147" s="1160"/>
      <c r="AF147" s="1158"/>
      <c r="AG147" s="1159"/>
      <c r="AH147" s="1159"/>
      <c r="AI147" s="1160"/>
      <c r="AJ147" s="1158"/>
      <c r="AK147" s="1159"/>
      <c r="AL147" s="1159"/>
      <c r="AM147" s="1160"/>
      <c r="AN147" s="1182"/>
      <c r="AO147" s="1159"/>
      <c r="AP147" s="1159"/>
      <c r="AQ147" s="1159"/>
      <c r="AR147" s="1183"/>
    </row>
    <row r="148" spans="2:51" s="978" customFormat="1" ht="27" customHeight="1">
      <c r="B148" s="1184"/>
      <c r="C148" s="1185"/>
      <c r="D148" s="1185"/>
      <c r="E148" s="1185"/>
      <c r="F148" s="1185"/>
      <c r="G148" s="1185"/>
      <c r="H148" s="1185"/>
      <c r="I148" s="1185"/>
      <c r="J148" s="1185"/>
      <c r="K148" s="1185"/>
      <c r="L148" s="1158"/>
      <c r="M148" s="1159"/>
      <c r="N148" s="1159"/>
      <c r="O148" s="1160"/>
      <c r="P148" s="1158"/>
      <c r="Q148" s="1159"/>
      <c r="R148" s="1159"/>
      <c r="S148" s="1160"/>
      <c r="T148" s="1158"/>
      <c r="U148" s="1159"/>
      <c r="V148" s="1159"/>
      <c r="W148" s="1160"/>
      <c r="X148" s="1158"/>
      <c r="Y148" s="1159"/>
      <c r="Z148" s="1159"/>
      <c r="AA148" s="1160"/>
      <c r="AB148" s="1158"/>
      <c r="AC148" s="1159"/>
      <c r="AD148" s="1159"/>
      <c r="AE148" s="1160"/>
      <c r="AF148" s="1158"/>
      <c r="AG148" s="1159"/>
      <c r="AH148" s="1159"/>
      <c r="AI148" s="1160"/>
      <c r="AJ148" s="1158"/>
      <c r="AK148" s="1159"/>
      <c r="AL148" s="1159"/>
      <c r="AM148" s="1160"/>
      <c r="AN148" s="1182"/>
      <c r="AO148" s="1159"/>
      <c r="AP148" s="1159"/>
      <c r="AQ148" s="1159"/>
      <c r="AR148" s="1183"/>
    </row>
    <row r="149" spans="2:51" s="978" customFormat="1" ht="27" customHeight="1">
      <c r="B149" s="1184"/>
      <c r="C149" s="1185"/>
      <c r="D149" s="1185"/>
      <c r="E149" s="1185"/>
      <c r="F149" s="1185"/>
      <c r="G149" s="1185"/>
      <c r="H149" s="1185"/>
      <c r="I149" s="1185"/>
      <c r="J149" s="1185"/>
      <c r="K149" s="1185"/>
      <c r="L149" s="1158"/>
      <c r="M149" s="1159"/>
      <c r="N149" s="1159"/>
      <c r="O149" s="1160"/>
      <c r="P149" s="1158"/>
      <c r="Q149" s="1159"/>
      <c r="R149" s="1159"/>
      <c r="S149" s="1160"/>
      <c r="T149" s="1158"/>
      <c r="U149" s="1159"/>
      <c r="V149" s="1159"/>
      <c r="W149" s="1160"/>
      <c r="X149" s="1158"/>
      <c r="Y149" s="1159"/>
      <c r="Z149" s="1159"/>
      <c r="AA149" s="1160"/>
      <c r="AB149" s="1158"/>
      <c r="AC149" s="1159"/>
      <c r="AD149" s="1159"/>
      <c r="AE149" s="1160"/>
      <c r="AF149" s="1158"/>
      <c r="AG149" s="1159"/>
      <c r="AH149" s="1159"/>
      <c r="AI149" s="1160"/>
      <c r="AJ149" s="1158"/>
      <c r="AK149" s="1159"/>
      <c r="AL149" s="1159"/>
      <c r="AM149" s="1160"/>
      <c r="AN149" s="1182"/>
      <c r="AO149" s="1159"/>
      <c r="AP149" s="1159"/>
      <c r="AQ149" s="1159"/>
      <c r="AR149" s="1183"/>
    </row>
    <row r="150" spans="2:51" s="978" customFormat="1" ht="27" customHeight="1">
      <c r="B150" s="1184"/>
      <c r="C150" s="1185"/>
      <c r="D150" s="1185"/>
      <c r="E150" s="1185"/>
      <c r="F150" s="1185"/>
      <c r="G150" s="1185"/>
      <c r="H150" s="1185"/>
      <c r="I150" s="1185"/>
      <c r="J150" s="1185"/>
      <c r="K150" s="1185"/>
      <c r="L150" s="1158"/>
      <c r="M150" s="1159"/>
      <c r="N150" s="1159"/>
      <c r="O150" s="1160"/>
      <c r="P150" s="1158"/>
      <c r="Q150" s="1159"/>
      <c r="R150" s="1159"/>
      <c r="S150" s="1160"/>
      <c r="T150" s="1158"/>
      <c r="U150" s="1159"/>
      <c r="V150" s="1159"/>
      <c r="W150" s="1160"/>
      <c r="X150" s="1158"/>
      <c r="Y150" s="1159"/>
      <c r="Z150" s="1159"/>
      <c r="AA150" s="1160"/>
      <c r="AB150" s="1158"/>
      <c r="AC150" s="1159"/>
      <c r="AD150" s="1159"/>
      <c r="AE150" s="1160"/>
      <c r="AF150" s="1158"/>
      <c r="AG150" s="1159"/>
      <c r="AH150" s="1159"/>
      <c r="AI150" s="1160"/>
      <c r="AJ150" s="1158"/>
      <c r="AK150" s="1159"/>
      <c r="AL150" s="1159"/>
      <c r="AM150" s="1160"/>
      <c r="AN150" s="1182"/>
      <c r="AO150" s="1159"/>
      <c r="AP150" s="1159"/>
      <c r="AQ150" s="1159"/>
      <c r="AR150" s="1183"/>
    </row>
    <row r="151" spans="2:51" s="978" customFormat="1" ht="27" customHeight="1" thickBot="1">
      <c r="B151" s="1191"/>
      <c r="C151" s="1192"/>
      <c r="D151" s="1192"/>
      <c r="E151" s="1192"/>
      <c r="F151" s="1192"/>
      <c r="G151" s="1192"/>
      <c r="H151" s="1192"/>
      <c r="I151" s="1192"/>
      <c r="J151" s="1192"/>
      <c r="K151" s="1192"/>
      <c r="L151" s="1158"/>
      <c r="M151" s="1159"/>
      <c r="N151" s="1159"/>
      <c r="O151" s="1160"/>
      <c r="P151" s="1158"/>
      <c r="Q151" s="1159"/>
      <c r="R151" s="1159"/>
      <c r="S151" s="1160"/>
      <c r="T151" s="1158"/>
      <c r="U151" s="1159"/>
      <c r="V151" s="1159"/>
      <c r="W151" s="1160"/>
      <c r="X151" s="1158"/>
      <c r="Y151" s="1159"/>
      <c r="Z151" s="1159"/>
      <c r="AA151" s="1160"/>
      <c r="AB151" s="1158"/>
      <c r="AC151" s="1159"/>
      <c r="AD151" s="1159"/>
      <c r="AE151" s="1160"/>
      <c r="AF151" s="1158"/>
      <c r="AG151" s="1159"/>
      <c r="AH151" s="1159"/>
      <c r="AI151" s="1160"/>
      <c r="AJ151" s="1158"/>
      <c r="AK151" s="1159"/>
      <c r="AL151" s="1159"/>
      <c r="AM151" s="1160"/>
      <c r="AN151" s="1182"/>
      <c r="AO151" s="1159"/>
      <c r="AP151" s="1159"/>
      <c r="AQ151" s="1159"/>
      <c r="AR151" s="1183"/>
    </row>
    <row r="152" spans="2:51" s="978" customFormat="1" ht="18" customHeight="1">
      <c r="B152" s="981" t="s">
        <v>708</v>
      </c>
      <c r="C152" s="982"/>
      <c r="D152" s="982"/>
      <c r="E152" s="982"/>
      <c r="F152" s="982"/>
      <c r="G152" s="982"/>
      <c r="H152" s="982"/>
      <c r="I152" s="982"/>
      <c r="J152" s="982"/>
      <c r="K152" s="982"/>
      <c r="L152" s="982"/>
      <c r="M152" s="982"/>
      <c r="N152" s="982"/>
      <c r="O152" s="982"/>
      <c r="P152" s="982"/>
      <c r="Q152" s="982"/>
      <c r="R152" s="982"/>
      <c r="S152" s="982"/>
      <c r="T152" s="982"/>
      <c r="U152" s="982"/>
      <c r="V152" s="982"/>
      <c r="W152" s="982"/>
      <c r="X152" s="982"/>
      <c r="Y152" s="982"/>
      <c r="Z152" s="982"/>
      <c r="AA152" s="982"/>
      <c r="AB152" s="982"/>
      <c r="AC152" s="982"/>
      <c r="AD152" s="982"/>
      <c r="AE152" s="982"/>
      <c r="AF152" s="982"/>
      <c r="AG152" s="982"/>
      <c r="AH152" s="982"/>
      <c r="AI152" s="982"/>
      <c r="AJ152" s="982"/>
      <c r="AK152" s="982"/>
      <c r="AL152" s="982"/>
      <c r="AM152" s="982"/>
      <c r="AN152" s="982"/>
      <c r="AO152" s="982"/>
      <c r="AP152" s="982"/>
      <c r="AQ152" s="982"/>
      <c r="AR152" s="983"/>
    </row>
    <row r="153" spans="2:51" s="978" customFormat="1" ht="18" customHeight="1">
      <c r="B153" s="986"/>
      <c r="C153" s="1096" t="s">
        <v>709</v>
      </c>
      <c r="D153" s="1097"/>
      <c r="E153" s="1100" t="s">
        <v>825</v>
      </c>
      <c r="F153" s="984"/>
      <c r="G153" s="984"/>
      <c r="H153" s="984"/>
      <c r="I153" s="984"/>
      <c r="J153" s="984"/>
      <c r="K153" s="984"/>
      <c r="L153" s="984"/>
      <c r="M153" s="984"/>
      <c r="N153" s="984"/>
      <c r="O153" s="984"/>
      <c r="P153" s="984"/>
      <c r="Q153" s="984"/>
      <c r="R153" s="984"/>
      <c r="S153" s="984"/>
      <c r="T153" s="984"/>
      <c r="U153" s="984"/>
      <c r="V153" s="984"/>
      <c r="W153" s="984"/>
      <c r="X153" s="984"/>
      <c r="Y153" s="984"/>
      <c r="Z153" s="984"/>
      <c r="AA153" s="984"/>
      <c r="AB153" s="984"/>
      <c r="AC153" s="984"/>
      <c r="AD153" s="984"/>
      <c r="AE153" s="984"/>
      <c r="AF153" s="984"/>
      <c r="AG153" s="984"/>
      <c r="AH153" s="984"/>
      <c r="AI153" s="984"/>
      <c r="AJ153" s="984"/>
      <c r="AK153" s="984"/>
      <c r="AL153" s="984"/>
      <c r="AM153" s="984"/>
      <c r="AN153" s="984"/>
      <c r="AO153" s="984"/>
      <c r="AP153" s="984"/>
      <c r="AQ153" s="984"/>
      <c r="AR153" s="987"/>
    </row>
    <row r="154" spans="2:51" s="978" customFormat="1" ht="18" customHeight="1">
      <c r="B154" s="986"/>
      <c r="C154" s="1098" t="s">
        <v>710</v>
      </c>
      <c r="D154" s="984"/>
      <c r="E154" s="984" t="s">
        <v>826</v>
      </c>
      <c r="F154" s="984"/>
      <c r="G154" s="984"/>
      <c r="H154" s="984"/>
      <c r="I154" s="984"/>
      <c r="J154" s="984"/>
      <c r="K154" s="984"/>
      <c r="L154" s="984"/>
      <c r="M154" s="984"/>
      <c r="N154" s="984"/>
      <c r="O154" s="984"/>
      <c r="P154" s="984"/>
      <c r="Q154" s="984"/>
      <c r="R154" s="984"/>
      <c r="S154" s="984"/>
      <c r="T154" s="984"/>
      <c r="U154" s="984"/>
      <c r="V154" s="984"/>
      <c r="W154" s="984"/>
      <c r="X154" s="984"/>
      <c r="Y154" s="984"/>
      <c r="Z154" s="984"/>
      <c r="AA154" s="984"/>
      <c r="AB154" s="984"/>
      <c r="AC154" s="984"/>
      <c r="AD154" s="984"/>
      <c r="AE154" s="984"/>
      <c r="AF154" s="984"/>
      <c r="AG154" s="984"/>
      <c r="AH154" s="984"/>
      <c r="AI154" s="984"/>
      <c r="AJ154" s="984"/>
      <c r="AK154" s="984"/>
      <c r="AL154" s="984"/>
      <c r="AM154" s="984"/>
      <c r="AN154" s="984"/>
      <c r="AO154" s="984"/>
      <c r="AP154" s="984"/>
      <c r="AQ154" s="984"/>
      <c r="AR154" s="987"/>
      <c r="AS154" s="984"/>
      <c r="AT154" s="985"/>
      <c r="AU154" s="985"/>
      <c r="AV154" s="985"/>
      <c r="AW154" s="985"/>
      <c r="AX154" s="985"/>
      <c r="AY154" s="985"/>
    </row>
    <row r="155" spans="2:51" s="978" customFormat="1" ht="18" customHeight="1">
      <c r="B155" s="986"/>
      <c r="C155" s="1099" t="s">
        <v>823</v>
      </c>
      <c r="D155" s="1097"/>
      <c r="E155" s="1100" t="s">
        <v>827</v>
      </c>
      <c r="F155" s="984"/>
      <c r="G155" s="984"/>
      <c r="H155" s="984"/>
      <c r="I155" s="984"/>
      <c r="J155" s="984"/>
      <c r="K155" s="984"/>
      <c r="L155" s="984"/>
      <c r="M155" s="984"/>
      <c r="N155" s="984"/>
      <c r="O155" s="984"/>
      <c r="P155" s="984"/>
      <c r="Q155" s="984"/>
      <c r="R155" s="984"/>
      <c r="S155" s="984"/>
      <c r="T155" s="984"/>
      <c r="U155" s="984"/>
      <c r="V155" s="984"/>
      <c r="W155" s="984"/>
      <c r="X155" s="984"/>
      <c r="Y155" s="984"/>
      <c r="Z155" s="984"/>
      <c r="AA155" s="984"/>
      <c r="AB155" s="984"/>
      <c r="AC155" s="984"/>
      <c r="AD155" s="984"/>
      <c r="AE155" s="984"/>
      <c r="AF155" s="984"/>
      <c r="AG155" s="984"/>
      <c r="AH155" s="984"/>
      <c r="AI155" s="984"/>
      <c r="AJ155" s="984"/>
      <c r="AK155" s="984"/>
      <c r="AL155" s="984"/>
      <c r="AM155" s="984"/>
      <c r="AN155" s="984"/>
      <c r="AO155" s="984"/>
      <c r="AP155" s="984"/>
      <c r="AQ155" s="984"/>
      <c r="AR155" s="987"/>
      <c r="AS155" s="984"/>
      <c r="AT155" s="984"/>
      <c r="AU155" s="984"/>
      <c r="AV155" s="984"/>
      <c r="AW155" s="984"/>
      <c r="AX155" s="984"/>
      <c r="AY155" s="984"/>
    </row>
    <row r="156" spans="2:51" s="978" customFormat="1" ht="18" customHeight="1" thickBot="1">
      <c r="B156" s="990"/>
      <c r="C156" s="1095" t="s">
        <v>824</v>
      </c>
      <c r="D156" s="988"/>
      <c r="E156" s="1101" t="s">
        <v>828</v>
      </c>
      <c r="F156" s="991"/>
      <c r="G156" s="991"/>
      <c r="H156" s="991"/>
      <c r="I156" s="991"/>
      <c r="J156" s="991"/>
      <c r="K156" s="991"/>
      <c r="L156" s="991"/>
      <c r="M156" s="991"/>
      <c r="N156" s="991"/>
      <c r="O156" s="991"/>
      <c r="P156" s="991"/>
      <c r="Q156" s="991"/>
      <c r="R156" s="991"/>
      <c r="S156" s="991"/>
      <c r="T156" s="991"/>
      <c r="U156" s="991"/>
      <c r="V156" s="991"/>
      <c r="W156" s="991"/>
      <c r="X156" s="991"/>
      <c r="Y156" s="991"/>
      <c r="Z156" s="991"/>
      <c r="AA156" s="991"/>
      <c r="AB156" s="991"/>
      <c r="AC156" s="991"/>
      <c r="AD156" s="991"/>
      <c r="AE156" s="991"/>
      <c r="AF156" s="991"/>
      <c r="AG156" s="991"/>
      <c r="AH156" s="991"/>
      <c r="AI156" s="991"/>
      <c r="AJ156" s="991"/>
      <c r="AK156" s="991"/>
      <c r="AL156" s="991"/>
      <c r="AM156" s="991"/>
      <c r="AN156" s="991"/>
      <c r="AO156" s="991"/>
      <c r="AP156" s="991"/>
      <c r="AQ156" s="991"/>
      <c r="AR156" s="992"/>
      <c r="AS156" s="984"/>
      <c r="AT156" s="984"/>
      <c r="AU156" s="984"/>
      <c r="AV156" s="984"/>
      <c r="AW156" s="984"/>
      <c r="AX156" s="984"/>
      <c r="AY156" s="984"/>
    </row>
    <row r="157" spans="2:51">
      <c r="AP157" s="1161"/>
      <c r="AQ157" s="1161"/>
      <c r="AR157" s="1161"/>
    </row>
    <row r="158" spans="2:51" s="975" customFormat="1" ht="23.5">
      <c r="B158" s="1162" t="s">
        <v>706</v>
      </c>
      <c r="C158" s="1162"/>
      <c r="D158" s="1162"/>
      <c r="E158" s="1162"/>
      <c r="F158" s="1162"/>
      <c r="G158" s="1162"/>
      <c r="H158" s="1162"/>
      <c r="I158" s="1162"/>
      <c r="J158" s="1162"/>
      <c r="K158" s="1162"/>
      <c r="L158" s="1162"/>
      <c r="M158" s="1162"/>
      <c r="N158" s="1162"/>
      <c r="O158" s="1162"/>
      <c r="P158" s="1162"/>
      <c r="Q158" s="1162"/>
      <c r="R158" s="1162"/>
      <c r="S158" s="1162"/>
      <c r="T158" s="1162"/>
      <c r="U158" s="1162"/>
      <c r="V158" s="1162"/>
      <c r="W158" s="1162"/>
      <c r="X158" s="1162"/>
      <c r="Y158" s="1162"/>
      <c r="Z158" s="1162"/>
      <c r="AA158" s="1162"/>
      <c r="AB158" s="1162"/>
      <c r="AC158" s="1162"/>
      <c r="AD158" s="1162"/>
      <c r="AE158" s="1162"/>
      <c r="AF158" s="1162"/>
      <c r="AG158" s="1162"/>
      <c r="AH158" s="1162"/>
      <c r="AI158" s="1162"/>
      <c r="AJ158" s="1162"/>
      <c r="AK158" s="1162"/>
      <c r="AL158" s="1162"/>
      <c r="AM158" s="1162"/>
      <c r="AN158" s="1162"/>
      <c r="AO158" s="1162"/>
      <c r="AP158" s="1162"/>
      <c r="AQ158" s="1162"/>
      <c r="AR158" s="1162"/>
    </row>
    <row r="159" spans="2:51" s="976" customFormat="1" ht="10.5" customHeight="1"/>
    <row r="160" spans="2:51" s="978" customFormat="1" ht="20.149999999999999" customHeight="1">
      <c r="B160" s="978" t="s">
        <v>804</v>
      </c>
      <c r="AF160" s="979"/>
      <c r="AG160" s="979"/>
      <c r="AH160" s="979"/>
      <c r="AI160" s="979"/>
      <c r="AJ160" s="979"/>
      <c r="AK160" s="979"/>
      <c r="AL160" s="979"/>
      <c r="AM160" s="979"/>
      <c r="AN160" s="979"/>
      <c r="AO160" s="979"/>
      <c r="AP160" s="979"/>
      <c r="AQ160" s="979"/>
      <c r="AR160" s="979"/>
    </row>
    <row r="161" spans="2:44" s="978" customFormat="1" ht="20.149999999999999" customHeight="1">
      <c r="B161" s="978" t="s">
        <v>806</v>
      </c>
      <c r="AF161" s="979"/>
      <c r="AG161" s="979"/>
      <c r="AH161" s="979"/>
      <c r="AI161" s="979"/>
      <c r="AJ161" s="979"/>
      <c r="AK161" s="979"/>
      <c r="AL161" s="979"/>
      <c r="AM161" s="979"/>
      <c r="AN161" s="979"/>
      <c r="AO161" s="979"/>
      <c r="AP161" s="979"/>
      <c r="AQ161" s="979"/>
      <c r="AR161" s="979"/>
    </row>
    <row r="162" spans="2:44" s="978" customFormat="1" ht="20.149999999999999" customHeight="1">
      <c r="B162" s="978" t="s">
        <v>730</v>
      </c>
      <c r="AF162" s="979"/>
      <c r="AG162" s="979"/>
      <c r="AH162" s="979"/>
      <c r="AI162" s="979"/>
      <c r="AJ162" s="979"/>
      <c r="AK162" s="979"/>
      <c r="AL162" s="979"/>
      <c r="AM162" s="979"/>
      <c r="AN162" s="979"/>
      <c r="AO162" s="979"/>
      <c r="AP162" s="979"/>
      <c r="AQ162" s="979"/>
      <c r="AR162" s="979"/>
    </row>
    <row r="163" spans="2:44" s="978" customFormat="1" ht="20.149999999999999" customHeight="1">
      <c r="B163" s="978" t="s">
        <v>841</v>
      </c>
      <c r="AF163" s="979"/>
      <c r="AG163" s="979"/>
      <c r="AH163" s="979"/>
      <c r="AI163" s="979"/>
      <c r="AJ163" s="979"/>
      <c r="AK163" s="979"/>
      <c r="AL163" s="979"/>
      <c r="AM163" s="979"/>
      <c r="AN163" s="979"/>
      <c r="AO163" s="979"/>
      <c r="AP163" s="979"/>
      <c r="AQ163" s="979"/>
      <c r="AR163" s="979"/>
    </row>
    <row r="164" spans="2:44" s="978" customFormat="1" ht="10" customHeight="1">
      <c r="AF164" s="979"/>
      <c r="AG164" s="979"/>
      <c r="AH164" s="979"/>
      <c r="AI164" s="979"/>
      <c r="AJ164" s="979"/>
      <c r="AK164" s="979"/>
      <c r="AL164" s="979"/>
      <c r="AM164" s="979"/>
      <c r="AN164" s="979"/>
      <c r="AO164" s="979"/>
      <c r="AP164" s="979"/>
      <c r="AQ164" s="979"/>
      <c r="AR164" s="979"/>
    </row>
    <row r="165" spans="2:44" s="980" customFormat="1" ht="19.5" thickBot="1">
      <c r="AR165" s="989" t="s">
        <v>731</v>
      </c>
    </row>
    <row r="166" spans="2:44" s="978" customFormat="1" ht="24" customHeight="1">
      <c r="B166" s="1163" t="s">
        <v>707</v>
      </c>
      <c r="C166" s="1164"/>
      <c r="D166" s="1164"/>
      <c r="E166" s="1164"/>
      <c r="F166" s="1164"/>
      <c r="G166" s="1164"/>
      <c r="H166" s="1164"/>
      <c r="I166" s="1164"/>
      <c r="J166" s="1164"/>
      <c r="K166" s="1164"/>
      <c r="L166" s="1193" t="s">
        <v>714</v>
      </c>
      <c r="M166" s="1194"/>
      <c r="N166" s="1194"/>
      <c r="O166" s="1194"/>
      <c r="P166" s="1194"/>
      <c r="Q166" s="1194"/>
      <c r="R166" s="1194"/>
      <c r="S166" s="1194"/>
      <c r="T166" s="1194"/>
      <c r="U166" s="1194"/>
      <c r="V166" s="1194"/>
      <c r="W166" s="1194"/>
      <c r="X166" s="1194"/>
      <c r="Y166" s="1194"/>
      <c r="Z166" s="1194"/>
      <c r="AA166" s="1194"/>
      <c r="AB166" s="1194"/>
      <c r="AC166" s="1194"/>
      <c r="AD166" s="1194"/>
      <c r="AE166" s="1194"/>
      <c r="AF166" s="1194"/>
      <c r="AG166" s="1194"/>
      <c r="AH166" s="1194"/>
      <c r="AI166" s="1194"/>
      <c r="AJ166" s="1194"/>
      <c r="AK166" s="1194"/>
      <c r="AL166" s="1194"/>
      <c r="AM166" s="1195"/>
      <c r="AN166" s="1173" t="s">
        <v>711</v>
      </c>
      <c r="AO166" s="1174"/>
      <c r="AP166" s="1174"/>
      <c r="AQ166" s="1174"/>
      <c r="AR166" s="1175"/>
    </row>
    <row r="167" spans="2:44" s="978" customFormat="1" ht="29.15" customHeight="1" thickBot="1">
      <c r="B167" s="1165"/>
      <c r="C167" s="1166"/>
      <c r="D167" s="1166"/>
      <c r="E167" s="1166"/>
      <c r="F167" s="1166"/>
      <c r="G167" s="1166"/>
      <c r="H167" s="1166"/>
      <c r="I167" s="1166"/>
      <c r="J167" s="1166"/>
      <c r="K167" s="1166"/>
      <c r="L167" s="1167" t="s">
        <v>820</v>
      </c>
      <c r="M167" s="1168"/>
      <c r="N167" s="1168"/>
      <c r="O167" s="1169"/>
      <c r="P167" s="1170" t="s">
        <v>821</v>
      </c>
      <c r="Q167" s="1171"/>
      <c r="R167" s="1171"/>
      <c r="S167" s="1172"/>
      <c r="T167" s="1167" t="s">
        <v>822</v>
      </c>
      <c r="U167" s="1168"/>
      <c r="V167" s="1168"/>
      <c r="W167" s="1169"/>
      <c r="X167" s="1167" t="s">
        <v>716</v>
      </c>
      <c r="Y167" s="1168"/>
      <c r="Z167" s="1168"/>
      <c r="AA167" s="1169"/>
      <c r="AB167" s="1167" t="s">
        <v>776</v>
      </c>
      <c r="AC167" s="1168"/>
      <c r="AD167" s="1168"/>
      <c r="AE167" s="1169"/>
      <c r="AF167" s="1167" t="s">
        <v>717</v>
      </c>
      <c r="AG167" s="1168"/>
      <c r="AH167" s="1168"/>
      <c r="AI167" s="1169"/>
      <c r="AJ167" s="1167" t="s">
        <v>718</v>
      </c>
      <c r="AK167" s="1168"/>
      <c r="AL167" s="1168"/>
      <c r="AM167" s="1169"/>
      <c r="AN167" s="1176"/>
      <c r="AO167" s="1177"/>
      <c r="AP167" s="1177"/>
      <c r="AQ167" s="1177"/>
      <c r="AR167" s="1178"/>
    </row>
    <row r="168" spans="2:44" s="978" customFormat="1" ht="27" customHeight="1" thickTop="1">
      <c r="B168" s="1184" t="s">
        <v>842</v>
      </c>
      <c r="C168" s="1185"/>
      <c r="D168" s="1185"/>
      <c r="E168" s="1185"/>
      <c r="F168" s="1185"/>
      <c r="G168" s="1185"/>
      <c r="H168" s="1185"/>
      <c r="I168" s="1185"/>
      <c r="J168" s="1185"/>
      <c r="K168" s="1185"/>
      <c r="L168" s="1189"/>
      <c r="M168" s="1180"/>
      <c r="N168" s="1180"/>
      <c r="O168" s="1190"/>
      <c r="P168" s="1189"/>
      <c r="Q168" s="1180"/>
      <c r="R168" s="1180"/>
      <c r="S168" s="1190"/>
      <c r="T168" s="1189"/>
      <c r="U168" s="1180"/>
      <c r="V168" s="1180"/>
      <c r="W168" s="1190"/>
      <c r="X168" s="1189"/>
      <c r="Y168" s="1180"/>
      <c r="Z168" s="1180"/>
      <c r="AA168" s="1190"/>
      <c r="AB168" s="1189"/>
      <c r="AC168" s="1180"/>
      <c r="AD168" s="1180"/>
      <c r="AE168" s="1190"/>
      <c r="AF168" s="1189"/>
      <c r="AG168" s="1180"/>
      <c r="AH168" s="1180"/>
      <c r="AI168" s="1190"/>
      <c r="AJ168" s="1189"/>
      <c r="AK168" s="1180"/>
      <c r="AL168" s="1180"/>
      <c r="AM168" s="1190"/>
      <c r="AN168" s="1179"/>
      <c r="AO168" s="1180"/>
      <c r="AP168" s="1180"/>
      <c r="AQ168" s="1180"/>
      <c r="AR168" s="1181"/>
    </row>
    <row r="169" spans="2:44" s="978" customFormat="1" ht="27" customHeight="1">
      <c r="B169" s="1184"/>
      <c r="C169" s="1185"/>
      <c r="D169" s="1185"/>
      <c r="E169" s="1185"/>
      <c r="F169" s="1185"/>
      <c r="G169" s="1185"/>
      <c r="H169" s="1185"/>
      <c r="I169" s="1185"/>
      <c r="J169" s="1185"/>
      <c r="K169" s="1185"/>
      <c r="L169" s="1089"/>
      <c r="M169" s="1090"/>
      <c r="N169" s="1090"/>
      <c r="O169" s="1091"/>
      <c r="P169" s="1089"/>
      <c r="Q169" s="1090"/>
      <c r="R169" s="1090"/>
      <c r="S169" s="1091"/>
      <c r="T169" s="1089"/>
      <c r="U169" s="1090"/>
      <c r="V169" s="1090"/>
      <c r="W169" s="1091"/>
      <c r="X169" s="1089"/>
      <c r="Y169" s="1090"/>
      <c r="Z169" s="1090"/>
      <c r="AA169" s="1091"/>
      <c r="AB169" s="1089"/>
      <c r="AC169" s="1090"/>
      <c r="AD169" s="1090"/>
      <c r="AE169" s="1091"/>
      <c r="AF169" s="1089"/>
      <c r="AG169" s="1090"/>
      <c r="AH169" s="1090"/>
      <c r="AI169" s="1091"/>
      <c r="AJ169" s="1089"/>
      <c r="AK169" s="1090"/>
      <c r="AL169" s="1090"/>
      <c r="AM169" s="1091"/>
      <c r="AN169" s="1092"/>
      <c r="AO169" s="1090"/>
      <c r="AP169" s="1090"/>
      <c r="AQ169" s="1090"/>
      <c r="AR169" s="1093"/>
    </row>
    <row r="170" spans="2:44" s="978" customFormat="1" ht="27" customHeight="1">
      <c r="B170" s="1191"/>
      <c r="C170" s="1192"/>
      <c r="D170" s="1192"/>
      <c r="E170" s="1192"/>
      <c r="F170" s="1192"/>
      <c r="G170" s="1192"/>
      <c r="H170" s="1192"/>
      <c r="I170" s="1192"/>
      <c r="J170" s="1192"/>
      <c r="K170" s="1192"/>
      <c r="L170" s="1158"/>
      <c r="M170" s="1159"/>
      <c r="N170" s="1159"/>
      <c r="O170" s="1160"/>
      <c r="P170" s="1158"/>
      <c r="Q170" s="1159"/>
      <c r="R170" s="1159"/>
      <c r="S170" s="1160"/>
      <c r="T170" s="1158"/>
      <c r="U170" s="1159"/>
      <c r="V170" s="1159"/>
      <c r="W170" s="1160"/>
      <c r="X170" s="1158"/>
      <c r="Y170" s="1159"/>
      <c r="Z170" s="1159"/>
      <c r="AA170" s="1160"/>
      <c r="AB170" s="1158"/>
      <c r="AC170" s="1159"/>
      <c r="AD170" s="1159"/>
      <c r="AE170" s="1160"/>
      <c r="AF170" s="1158"/>
      <c r="AG170" s="1159"/>
      <c r="AH170" s="1159"/>
      <c r="AI170" s="1160"/>
      <c r="AJ170" s="1158"/>
      <c r="AK170" s="1159"/>
      <c r="AL170" s="1159"/>
      <c r="AM170" s="1160"/>
      <c r="AN170" s="1182"/>
      <c r="AO170" s="1159"/>
      <c r="AP170" s="1159"/>
      <c r="AQ170" s="1159"/>
      <c r="AR170" s="1183"/>
    </row>
    <row r="171" spans="2:44" s="978" customFormat="1" ht="27" customHeight="1">
      <c r="B171" s="1191"/>
      <c r="C171" s="1192"/>
      <c r="D171" s="1192"/>
      <c r="E171" s="1192"/>
      <c r="F171" s="1192"/>
      <c r="G171" s="1192"/>
      <c r="H171" s="1192"/>
      <c r="I171" s="1192"/>
      <c r="J171" s="1192"/>
      <c r="K171" s="1192"/>
      <c r="L171" s="1158"/>
      <c r="M171" s="1159"/>
      <c r="N171" s="1159"/>
      <c r="O171" s="1160"/>
      <c r="P171" s="1158"/>
      <c r="Q171" s="1159"/>
      <c r="R171" s="1159"/>
      <c r="S171" s="1160"/>
      <c r="T171" s="1158"/>
      <c r="U171" s="1159"/>
      <c r="V171" s="1159"/>
      <c r="W171" s="1160"/>
      <c r="X171" s="1158"/>
      <c r="Y171" s="1159"/>
      <c r="Z171" s="1159"/>
      <c r="AA171" s="1160"/>
      <c r="AB171" s="1158"/>
      <c r="AC171" s="1159"/>
      <c r="AD171" s="1159"/>
      <c r="AE171" s="1160"/>
      <c r="AF171" s="1158"/>
      <c r="AG171" s="1159"/>
      <c r="AH171" s="1159"/>
      <c r="AI171" s="1160"/>
      <c r="AJ171" s="1158"/>
      <c r="AK171" s="1159"/>
      <c r="AL171" s="1159"/>
      <c r="AM171" s="1160"/>
      <c r="AN171" s="1182"/>
      <c r="AO171" s="1159"/>
      <c r="AP171" s="1159"/>
      <c r="AQ171" s="1159"/>
      <c r="AR171" s="1183"/>
    </row>
    <row r="172" spans="2:44" s="978" customFormat="1" ht="27" customHeight="1">
      <c r="B172" s="1184"/>
      <c r="C172" s="1185"/>
      <c r="D172" s="1185"/>
      <c r="E172" s="1185"/>
      <c r="F172" s="1185"/>
      <c r="G172" s="1185"/>
      <c r="H172" s="1185"/>
      <c r="I172" s="1185"/>
      <c r="J172" s="1185"/>
      <c r="K172" s="1185"/>
      <c r="L172" s="1158"/>
      <c r="M172" s="1159"/>
      <c r="N172" s="1159"/>
      <c r="O172" s="1160"/>
      <c r="P172" s="1158"/>
      <c r="Q172" s="1159"/>
      <c r="R172" s="1159"/>
      <c r="S172" s="1160"/>
      <c r="T172" s="1158"/>
      <c r="U172" s="1159"/>
      <c r="V172" s="1159"/>
      <c r="W172" s="1160"/>
      <c r="X172" s="1158"/>
      <c r="Y172" s="1159"/>
      <c r="Z172" s="1159"/>
      <c r="AA172" s="1160"/>
      <c r="AB172" s="1158"/>
      <c r="AC172" s="1159"/>
      <c r="AD172" s="1159"/>
      <c r="AE172" s="1160"/>
      <c r="AF172" s="1158"/>
      <c r="AG172" s="1159"/>
      <c r="AH172" s="1159"/>
      <c r="AI172" s="1160"/>
      <c r="AJ172" s="1158"/>
      <c r="AK172" s="1159"/>
      <c r="AL172" s="1159"/>
      <c r="AM172" s="1160"/>
      <c r="AN172" s="1182"/>
      <c r="AO172" s="1159"/>
      <c r="AP172" s="1159"/>
      <c r="AQ172" s="1159"/>
      <c r="AR172" s="1183"/>
    </row>
    <row r="173" spans="2:44" s="978" customFormat="1" ht="27" customHeight="1">
      <c r="B173" s="1184"/>
      <c r="C173" s="1185"/>
      <c r="D173" s="1185"/>
      <c r="E173" s="1185"/>
      <c r="F173" s="1185"/>
      <c r="G173" s="1185"/>
      <c r="H173" s="1185"/>
      <c r="I173" s="1185"/>
      <c r="J173" s="1185"/>
      <c r="K173" s="1185"/>
      <c r="L173" s="1158"/>
      <c r="M173" s="1159"/>
      <c r="N173" s="1159"/>
      <c r="O173" s="1160"/>
      <c r="P173" s="1158"/>
      <c r="Q173" s="1159"/>
      <c r="R173" s="1159"/>
      <c r="S173" s="1160"/>
      <c r="T173" s="1158"/>
      <c r="U173" s="1159"/>
      <c r="V173" s="1159"/>
      <c r="W173" s="1160"/>
      <c r="X173" s="1158"/>
      <c r="Y173" s="1159"/>
      <c r="Z173" s="1159"/>
      <c r="AA173" s="1160"/>
      <c r="AB173" s="1158"/>
      <c r="AC173" s="1159"/>
      <c r="AD173" s="1159"/>
      <c r="AE173" s="1160"/>
      <c r="AF173" s="1158"/>
      <c r="AG173" s="1159"/>
      <c r="AH173" s="1159"/>
      <c r="AI173" s="1160"/>
      <c r="AJ173" s="1158"/>
      <c r="AK173" s="1159"/>
      <c r="AL173" s="1159"/>
      <c r="AM173" s="1160"/>
      <c r="AN173" s="1182"/>
      <c r="AO173" s="1159"/>
      <c r="AP173" s="1159"/>
      <c r="AQ173" s="1159"/>
      <c r="AR173" s="1183"/>
    </row>
    <row r="174" spans="2:44" s="978" customFormat="1" ht="27" customHeight="1">
      <c r="B174" s="1184"/>
      <c r="C174" s="1185"/>
      <c r="D174" s="1185"/>
      <c r="E174" s="1185"/>
      <c r="F174" s="1185"/>
      <c r="G174" s="1185"/>
      <c r="H174" s="1185"/>
      <c r="I174" s="1185"/>
      <c r="J174" s="1185"/>
      <c r="K174" s="1185"/>
      <c r="L174" s="1158"/>
      <c r="M174" s="1159"/>
      <c r="N174" s="1159"/>
      <c r="O174" s="1160"/>
      <c r="P174" s="1158"/>
      <c r="Q174" s="1159"/>
      <c r="R174" s="1159"/>
      <c r="S174" s="1160"/>
      <c r="T174" s="1158"/>
      <c r="U174" s="1159"/>
      <c r="V174" s="1159"/>
      <c r="W174" s="1160"/>
      <c r="X174" s="1158"/>
      <c r="Y174" s="1159"/>
      <c r="Z174" s="1159"/>
      <c r="AA174" s="1160"/>
      <c r="AB174" s="1158"/>
      <c r="AC174" s="1159"/>
      <c r="AD174" s="1159"/>
      <c r="AE174" s="1160"/>
      <c r="AF174" s="1158"/>
      <c r="AG174" s="1159"/>
      <c r="AH174" s="1159"/>
      <c r="AI174" s="1160"/>
      <c r="AJ174" s="1158"/>
      <c r="AK174" s="1159"/>
      <c r="AL174" s="1159"/>
      <c r="AM174" s="1160"/>
      <c r="AN174" s="1182"/>
      <c r="AO174" s="1159"/>
      <c r="AP174" s="1159"/>
      <c r="AQ174" s="1159"/>
      <c r="AR174" s="1183"/>
    </row>
    <row r="175" spans="2:44" s="978" customFormat="1" ht="27" customHeight="1">
      <c r="B175" s="1184"/>
      <c r="C175" s="1185"/>
      <c r="D175" s="1185"/>
      <c r="E175" s="1185"/>
      <c r="F175" s="1185"/>
      <c r="G175" s="1185"/>
      <c r="H175" s="1185"/>
      <c r="I175" s="1185"/>
      <c r="J175" s="1185"/>
      <c r="K175" s="1185"/>
      <c r="L175" s="1158"/>
      <c r="M175" s="1159"/>
      <c r="N175" s="1159"/>
      <c r="O175" s="1160"/>
      <c r="P175" s="1158"/>
      <c r="Q175" s="1159"/>
      <c r="R175" s="1159"/>
      <c r="S175" s="1160"/>
      <c r="T175" s="1158"/>
      <c r="U175" s="1159"/>
      <c r="V175" s="1159"/>
      <c r="W175" s="1160"/>
      <c r="X175" s="1158"/>
      <c r="Y175" s="1159"/>
      <c r="Z175" s="1159"/>
      <c r="AA175" s="1160"/>
      <c r="AB175" s="1158"/>
      <c r="AC175" s="1159"/>
      <c r="AD175" s="1159"/>
      <c r="AE175" s="1160"/>
      <c r="AF175" s="1158"/>
      <c r="AG175" s="1159"/>
      <c r="AH175" s="1159"/>
      <c r="AI175" s="1160"/>
      <c r="AJ175" s="1158"/>
      <c r="AK175" s="1159"/>
      <c r="AL175" s="1159"/>
      <c r="AM175" s="1160"/>
      <c r="AN175" s="1182"/>
      <c r="AO175" s="1159"/>
      <c r="AP175" s="1159"/>
      <c r="AQ175" s="1159"/>
      <c r="AR175" s="1183"/>
    </row>
    <row r="176" spans="2:44" s="978" customFormat="1" ht="27" customHeight="1">
      <c r="B176" s="1184"/>
      <c r="C176" s="1185"/>
      <c r="D176" s="1185"/>
      <c r="E176" s="1185"/>
      <c r="F176" s="1185"/>
      <c r="G176" s="1185"/>
      <c r="H176" s="1185"/>
      <c r="I176" s="1185"/>
      <c r="J176" s="1185"/>
      <c r="K176" s="1185"/>
      <c r="L176" s="1158"/>
      <c r="M176" s="1159"/>
      <c r="N176" s="1159"/>
      <c r="O176" s="1160"/>
      <c r="P176" s="1158"/>
      <c r="Q176" s="1159"/>
      <c r="R176" s="1159"/>
      <c r="S176" s="1160"/>
      <c r="T176" s="1158"/>
      <c r="U176" s="1159"/>
      <c r="V176" s="1159"/>
      <c r="W176" s="1160"/>
      <c r="X176" s="1158"/>
      <c r="Y176" s="1159"/>
      <c r="Z176" s="1159"/>
      <c r="AA176" s="1160"/>
      <c r="AB176" s="1158"/>
      <c r="AC176" s="1159"/>
      <c r="AD176" s="1159"/>
      <c r="AE176" s="1160"/>
      <c r="AF176" s="1158"/>
      <c r="AG176" s="1159"/>
      <c r="AH176" s="1159"/>
      <c r="AI176" s="1160"/>
      <c r="AJ176" s="1158"/>
      <c r="AK176" s="1159"/>
      <c r="AL176" s="1159"/>
      <c r="AM176" s="1160"/>
      <c r="AN176" s="1182"/>
      <c r="AO176" s="1159"/>
      <c r="AP176" s="1159"/>
      <c r="AQ176" s="1159"/>
      <c r="AR176" s="1183"/>
    </row>
    <row r="177" spans="2:51" s="978" customFormat="1" ht="27" customHeight="1" thickBot="1">
      <c r="B177" s="1191"/>
      <c r="C177" s="1192"/>
      <c r="D177" s="1192"/>
      <c r="E177" s="1192"/>
      <c r="F177" s="1192"/>
      <c r="G177" s="1192"/>
      <c r="H177" s="1192"/>
      <c r="I177" s="1192"/>
      <c r="J177" s="1192"/>
      <c r="K177" s="1192"/>
      <c r="L177" s="1158"/>
      <c r="M177" s="1159"/>
      <c r="N177" s="1159"/>
      <c r="O177" s="1160"/>
      <c r="P177" s="1158"/>
      <c r="Q177" s="1159"/>
      <c r="R177" s="1159"/>
      <c r="S177" s="1160"/>
      <c r="T177" s="1158"/>
      <c r="U177" s="1159"/>
      <c r="V177" s="1159"/>
      <c r="W177" s="1160"/>
      <c r="X177" s="1158"/>
      <c r="Y177" s="1159"/>
      <c r="Z177" s="1159"/>
      <c r="AA177" s="1160"/>
      <c r="AB177" s="1158"/>
      <c r="AC177" s="1159"/>
      <c r="AD177" s="1159"/>
      <c r="AE177" s="1160"/>
      <c r="AF177" s="1158"/>
      <c r="AG177" s="1159"/>
      <c r="AH177" s="1159"/>
      <c r="AI177" s="1160"/>
      <c r="AJ177" s="1158"/>
      <c r="AK177" s="1159"/>
      <c r="AL177" s="1159"/>
      <c r="AM177" s="1160"/>
      <c r="AN177" s="1182"/>
      <c r="AO177" s="1159"/>
      <c r="AP177" s="1159"/>
      <c r="AQ177" s="1159"/>
      <c r="AR177" s="1183"/>
    </row>
    <row r="178" spans="2:51" s="978" customFormat="1" ht="18" customHeight="1">
      <c r="B178" s="981" t="s">
        <v>708</v>
      </c>
      <c r="C178" s="982"/>
      <c r="D178" s="982"/>
      <c r="E178" s="982"/>
      <c r="F178" s="982"/>
      <c r="G178" s="982"/>
      <c r="H178" s="982"/>
      <c r="I178" s="982"/>
      <c r="J178" s="982"/>
      <c r="K178" s="982"/>
      <c r="L178" s="982"/>
      <c r="M178" s="982"/>
      <c r="N178" s="982"/>
      <c r="O178" s="982"/>
      <c r="P178" s="982"/>
      <c r="Q178" s="982"/>
      <c r="R178" s="982"/>
      <c r="S178" s="982"/>
      <c r="T178" s="982"/>
      <c r="U178" s="982"/>
      <c r="V178" s="982"/>
      <c r="W178" s="982"/>
      <c r="X178" s="982"/>
      <c r="Y178" s="982"/>
      <c r="Z178" s="982"/>
      <c r="AA178" s="982"/>
      <c r="AB178" s="982"/>
      <c r="AC178" s="982"/>
      <c r="AD178" s="982"/>
      <c r="AE178" s="982"/>
      <c r="AF178" s="982"/>
      <c r="AG178" s="982"/>
      <c r="AH178" s="982"/>
      <c r="AI178" s="982"/>
      <c r="AJ178" s="982"/>
      <c r="AK178" s="982"/>
      <c r="AL178" s="982"/>
      <c r="AM178" s="982"/>
      <c r="AN178" s="982"/>
      <c r="AO178" s="982"/>
      <c r="AP178" s="982"/>
      <c r="AQ178" s="982"/>
      <c r="AR178" s="983"/>
    </row>
    <row r="179" spans="2:51" s="978" customFormat="1" ht="18" customHeight="1">
      <c r="B179" s="986"/>
      <c r="C179" s="1096" t="s">
        <v>709</v>
      </c>
      <c r="D179" s="1097"/>
      <c r="E179" s="1100" t="s">
        <v>825</v>
      </c>
      <c r="F179" s="984"/>
      <c r="G179" s="984"/>
      <c r="H179" s="984"/>
      <c r="I179" s="984"/>
      <c r="J179" s="984"/>
      <c r="K179" s="984"/>
      <c r="L179" s="984"/>
      <c r="M179" s="984"/>
      <c r="N179" s="984"/>
      <c r="O179" s="984"/>
      <c r="P179" s="984"/>
      <c r="Q179" s="984"/>
      <c r="R179" s="984"/>
      <c r="S179" s="984"/>
      <c r="T179" s="984"/>
      <c r="U179" s="984"/>
      <c r="V179" s="984"/>
      <c r="W179" s="984"/>
      <c r="X179" s="984"/>
      <c r="Y179" s="984"/>
      <c r="Z179" s="984"/>
      <c r="AA179" s="984"/>
      <c r="AB179" s="984"/>
      <c r="AC179" s="984"/>
      <c r="AD179" s="984"/>
      <c r="AE179" s="984"/>
      <c r="AF179" s="984"/>
      <c r="AG179" s="984"/>
      <c r="AH179" s="984"/>
      <c r="AI179" s="984"/>
      <c r="AJ179" s="984"/>
      <c r="AK179" s="984"/>
      <c r="AL179" s="984"/>
      <c r="AM179" s="984"/>
      <c r="AN179" s="984"/>
      <c r="AO179" s="984"/>
      <c r="AP179" s="984"/>
      <c r="AQ179" s="984"/>
      <c r="AR179" s="987"/>
    </row>
    <row r="180" spans="2:51" s="978" customFormat="1" ht="18" customHeight="1">
      <c r="B180" s="986"/>
      <c r="C180" s="1098" t="s">
        <v>710</v>
      </c>
      <c r="D180" s="984"/>
      <c r="E180" s="984" t="s">
        <v>826</v>
      </c>
      <c r="F180" s="984"/>
      <c r="G180" s="984"/>
      <c r="H180" s="984"/>
      <c r="I180" s="984"/>
      <c r="J180" s="984"/>
      <c r="K180" s="984"/>
      <c r="L180" s="984"/>
      <c r="M180" s="984"/>
      <c r="N180" s="984"/>
      <c r="O180" s="984"/>
      <c r="P180" s="984"/>
      <c r="Q180" s="984"/>
      <c r="R180" s="984"/>
      <c r="S180" s="984"/>
      <c r="T180" s="984"/>
      <c r="U180" s="984"/>
      <c r="V180" s="984"/>
      <c r="W180" s="984"/>
      <c r="X180" s="984"/>
      <c r="Y180" s="984"/>
      <c r="Z180" s="984"/>
      <c r="AA180" s="984"/>
      <c r="AB180" s="984"/>
      <c r="AC180" s="984"/>
      <c r="AD180" s="984"/>
      <c r="AE180" s="984"/>
      <c r="AF180" s="984"/>
      <c r="AG180" s="984"/>
      <c r="AH180" s="984"/>
      <c r="AI180" s="984"/>
      <c r="AJ180" s="984"/>
      <c r="AK180" s="984"/>
      <c r="AL180" s="984"/>
      <c r="AM180" s="984"/>
      <c r="AN180" s="984"/>
      <c r="AO180" s="984"/>
      <c r="AP180" s="984"/>
      <c r="AQ180" s="984"/>
      <c r="AR180" s="987"/>
      <c r="AS180" s="984"/>
      <c r="AT180" s="985"/>
      <c r="AU180" s="985"/>
      <c r="AV180" s="985"/>
      <c r="AW180" s="985"/>
      <c r="AX180" s="985"/>
      <c r="AY180" s="985"/>
    </row>
    <row r="181" spans="2:51" s="978" customFormat="1" ht="18" customHeight="1">
      <c r="B181" s="986"/>
      <c r="C181" s="1099" t="s">
        <v>823</v>
      </c>
      <c r="D181" s="1097"/>
      <c r="E181" s="1100" t="s">
        <v>827</v>
      </c>
      <c r="F181" s="984"/>
      <c r="G181" s="984"/>
      <c r="H181" s="984"/>
      <c r="I181" s="984"/>
      <c r="J181" s="984"/>
      <c r="K181" s="984"/>
      <c r="L181" s="984"/>
      <c r="M181" s="984"/>
      <c r="N181" s="984"/>
      <c r="O181" s="984"/>
      <c r="P181" s="984"/>
      <c r="Q181" s="984"/>
      <c r="R181" s="984"/>
      <c r="S181" s="984"/>
      <c r="T181" s="984"/>
      <c r="U181" s="984"/>
      <c r="V181" s="984"/>
      <c r="W181" s="984"/>
      <c r="X181" s="984"/>
      <c r="Y181" s="984"/>
      <c r="Z181" s="984"/>
      <c r="AA181" s="984"/>
      <c r="AB181" s="984"/>
      <c r="AC181" s="984"/>
      <c r="AD181" s="984"/>
      <c r="AE181" s="984"/>
      <c r="AF181" s="984"/>
      <c r="AG181" s="984"/>
      <c r="AH181" s="984"/>
      <c r="AI181" s="984"/>
      <c r="AJ181" s="984"/>
      <c r="AK181" s="984"/>
      <c r="AL181" s="984"/>
      <c r="AM181" s="984"/>
      <c r="AN181" s="984"/>
      <c r="AO181" s="984"/>
      <c r="AP181" s="984"/>
      <c r="AQ181" s="984"/>
      <c r="AR181" s="987"/>
      <c r="AS181" s="984"/>
      <c r="AT181" s="984"/>
      <c r="AU181" s="984"/>
      <c r="AV181" s="984"/>
      <c r="AW181" s="984"/>
      <c r="AX181" s="984"/>
      <c r="AY181" s="984"/>
    </row>
    <row r="182" spans="2:51" s="978" customFormat="1" ht="18" customHeight="1" thickBot="1">
      <c r="B182" s="990"/>
      <c r="C182" s="1095" t="s">
        <v>824</v>
      </c>
      <c r="D182" s="988"/>
      <c r="E182" s="1101" t="s">
        <v>828</v>
      </c>
      <c r="F182" s="991"/>
      <c r="G182" s="991"/>
      <c r="H182" s="991"/>
      <c r="I182" s="991"/>
      <c r="J182" s="991"/>
      <c r="K182" s="991"/>
      <c r="L182" s="991"/>
      <c r="M182" s="991"/>
      <c r="N182" s="991"/>
      <c r="O182" s="991"/>
      <c r="P182" s="991"/>
      <c r="Q182" s="991"/>
      <c r="R182" s="991"/>
      <c r="S182" s="991"/>
      <c r="T182" s="991"/>
      <c r="U182" s="991"/>
      <c r="V182" s="991"/>
      <c r="W182" s="991"/>
      <c r="X182" s="991"/>
      <c r="Y182" s="991"/>
      <c r="Z182" s="991"/>
      <c r="AA182" s="991"/>
      <c r="AB182" s="991"/>
      <c r="AC182" s="991"/>
      <c r="AD182" s="991"/>
      <c r="AE182" s="991"/>
      <c r="AF182" s="991"/>
      <c r="AG182" s="991"/>
      <c r="AH182" s="991"/>
      <c r="AI182" s="991"/>
      <c r="AJ182" s="991"/>
      <c r="AK182" s="991"/>
      <c r="AL182" s="991"/>
      <c r="AM182" s="991"/>
      <c r="AN182" s="991"/>
      <c r="AO182" s="991"/>
      <c r="AP182" s="991"/>
      <c r="AQ182" s="991"/>
      <c r="AR182" s="992"/>
      <c r="AS182" s="984"/>
      <c r="AT182" s="984"/>
      <c r="AU182" s="984"/>
      <c r="AV182" s="984"/>
      <c r="AW182" s="984"/>
      <c r="AX182" s="984"/>
      <c r="AY182" s="984"/>
    </row>
    <row r="183" spans="2:51">
      <c r="AP183" s="1161"/>
      <c r="AQ183" s="1161"/>
      <c r="AR183" s="1161"/>
    </row>
    <row r="184" spans="2:51" s="975" customFormat="1" ht="23.5">
      <c r="B184" s="1162" t="s">
        <v>706</v>
      </c>
      <c r="C184" s="1162"/>
      <c r="D184" s="1162"/>
      <c r="E184" s="1162"/>
      <c r="F184" s="1162"/>
      <c r="G184" s="1162"/>
      <c r="H184" s="1162"/>
      <c r="I184" s="1162"/>
      <c r="J184" s="1162"/>
      <c r="K184" s="1162"/>
      <c r="L184" s="1162"/>
      <c r="M184" s="1162"/>
      <c r="N184" s="1162"/>
      <c r="O184" s="1162"/>
      <c r="P184" s="1162"/>
      <c r="Q184" s="1162"/>
      <c r="R184" s="1162"/>
      <c r="S184" s="1162"/>
      <c r="T184" s="1162"/>
      <c r="U184" s="1162"/>
      <c r="V184" s="1162"/>
      <c r="W184" s="1162"/>
      <c r="X184" s="1162"/>
      <c r="Y184" s="1162"/>
      <c r="Z184" s="1162"/>
      <c r="AA184" s="1162"/>
      <c r="AB184" s="1162"/>
      <c r="AC184" s="1162"/>
      <c r="AD184" s="1162"/>
      <c r="AE184" s="1162"/>
      <c r="AF184" s="1162"/>
      <c r="AG184" s="1162"/>
      <c r="AH184" s="1162"/>
      <c r="AI184" s="1162"/>
      <c r="AJ184" s="1162"/>
      <c r="AK184" s="1162"/>
      <c r="AL184" s="1162"/>
      <c r="AM184" s="1162"/>
      <c r="AN184" s="1162"/>
      <c r="AO184" s="1162"/>
      <c r="AP184" s="1162"/>
      <c r="AQ184" s="1162"/>
      <c r="AR184" s="1162"/>
    </row>
    <row r="185" spans="2:51" s="976" customFormat="1" ht="10.5" customHeight="1"/>
    <row r="186" spans="2:51" s="978" customFormat="1" ht="20.149999999999999" customHeight="1">
      <c r="B186" s="978" t="s">
        <v>804</v>
      </c>
      <c r="AF186" s="979"/>
      <c r="AG186" s="979"/>
      <c r="AH186" s="979"/>
      <c r="AI186" s="979"/>
      <c r="AJ186" s="979"/>
      <c r="AK186" s="979"/>
      <c r="AL186" s="979"/>
      <c r="AM186" s="979"/>
      <c r="AN186" s="979"/>
      <c r="AO186" s="979"/>
      <c r="AP186" s="979"/>
      <c r="AQ186" s="979"/>
      <c r="AR186" s="979"/>
    </row>
    <row r="187" spans="2:51" s="978" customFormat="1" ht="20.149999999999999" customHeight="1">
      <c r="B187" s="978" t="s">
        <v>806</v>
      </c>
      <c r="AF187" s="979"/>
      <c r="AG187" s="979"/>
      <c r="AH187" s="979"/>
      <c r="AI187" s="979"/>
      <c r="AJ187" s="979"/>
      <c r="AK187" s="979"/>
      <c r="AL187" s="979"/>
      <c r="AM187" s="979"/>
      <c r="AN187" s="979"/>
      <c r="AO187" s="979"/>
      <c r="AP187" s="979"/>
      <c r="AQ187" s="979"/>
      <c r="AR187" s="979"/>
    </row>
    <row r="188" spans="2:51" s="978" customFormat="1" ht="20.149999999999999" customHeight="1">
      <c r="B188" s="978" t="s">
        <v>730</v>
      </c>
      <c r="AF188" s="979"/>
      <c r="AG188" s="979"/>
      <c r="AH188" s="979"/>
      <c r="AI188" s="979"/>
      <c r="AJ188" s="979"/>
      <c r="AK188" s="979"/>
      <c r="AL188" s="979"/>
      <c r="AM188" s="979"/>
      <c r="AN188" s="979"/>
      <c r="AO188" s="979"/>
      <c r="AP188" s="979"/>
      <c r="AQ188" s="979"/>
      <c r="AR188" s="979"/>
    </row>
    <row r="189" spans="2:51" s="978" customFormat="1" ht="20.149999999999999" customHeight="1">
      <c r="B189" s="978" t="s">
        <v>844</v>
      </c>
      <c r="AF189" s="979"/>
      <c r="AG189" s="979"/>
      <c r="AH189" s="979"/>
      <c r="AI189" s="979"/>
      <c r="AJ189" s="979"/>
      <c r="AK189" s="979"/>
      <c r="AL189" s="979"/>
      <c r="AM189" s="979"/>
      <c r="AN189" s="979"/>
      <c r="AO189" s="979"/>
      <c r="AP189" s="979"/>
      <c r="AQ189" s="979"/>
      <c r="AR189" s="979"/>
    </row>
    <row r="190" spans="2:51" s="978" customFormat="1" ht="10" customHeight="1">
      <c r="AF190" s="979"/>
      <c r="AG190" s="979"/>
      <c r="AH190" s="979"/>
      <c r="AI190" s="979"/>
      <c r="AJ190" s="979"/>
      <c r="AK190" s="979"/>
      <c r="AL190" s="979"/>
      <c r="AM190" s="979"/>
      <c r="AN190" s="979"/>
      <c r="AO190" s="979"/>
      <c r="AP190" s="979"/>
      <c r="AQ190" s="979"/>
      <c r="AR190" s="979"/>
    </row>
    <row r="191" spans="2:51" s="980" customFormat="1" ht="19.5" thickBot="1">
      <c r="AR191" s="989" t="s">
        <v>838</v>
      </c>
    </row>
    <row r="192" spans="2:51" s="978" customFormat="1" ht="24" customHeight="1">
      <c r="B192" s="1163" t="s">
        <v>707</v>
      </c>
      <c r="C192" s="1164"/>
      <c r="D192" s="1164"/>
      <c r="E192" s="1164"/>
      <c r="F192" s="1164"/>
      <c r="G192" s="1164"/>
      <c r="H192" s="1164"/>
      <c r="I192" s="1164"/>
      <c r="J192" s="1164"/>
      <c r="K192" s="1164"/>
      <c r="L192" s="1193" t="s">
        <v>714</v>
      </c>
      <c r="M192" s="1194"/>
      <c r="N192" s="1194"/>
      <c r="O192" s="1194"/>
      <c r="P192" s="1194"/>
      <c r="Q192" s="1194"/>
      <c r="R192" s="1194"/>
      <c r="S192" s="1194"/>
      <c r="T192" s="1194"/>
      <c r="U192" s="1194"/>
      <c r="V192" s="1194"/>
      <c r="W192" s="1194"/>
      <c r="X192" s="1194"/>
      <c r="Y192" s="1194"/>
      <c r="Z192" s="1194"/>
      <c r="AA192" s="1194"/>
      <c r="AB192" s="1194"/>
      <c r="AC192" s="1194"/>
      <c r="AD192" s="1194"/>
      <c r="AE192" s="1194"/>
      <c r="AF192" s="1194"/>
      <c r="AG192" s="1194"/>
      <c r="AH192" s="1194"/>
      <c r="AI192" s="1194"/>
      <c r="AJ192" s="1194"/>
      <c r="AK192" s="1194"/>
      <c r="AL192" s="1194"/>
      <c r="AM192" s="1195"/>
      <c r="AN192" s="1173" t="s">
        <v>711</v>
      </c>
      <c r="AO192" s="1174"/>
      <c r="AP192" s="1174"/>
      <c r="AQ192" s="1174"/>
      <c r="AR192" s="1175"/>
    </row>
    <row r="193" spans="2:51" s="978" customFormat="1" ht="29.15" customHeight="1" thickBot="1">
      <c r="B193" s="1165"/>
      <c r="C193" s="1166"/>
      <c r="D193" s="1166"/>
      <c r="E193" s="1166"/>
      <c r="F193" s="1166"/>
      <c r="G193" s="1166"/>
      <c r="H193" s="1166"/>
      <c r="I193" s="1166"/>
      <c r="J193" s="1166"/>
      <c r="K193" s="1166"/>
      <c r="L193" s="1167" t="s">
        <v>820</v>
      </c>
      <c r="M193" s="1168"/>
      <c r="N193" s="1168"/>
      <c r="O193" s="1169"/>
      <c r="P193" s="1170" t="s">
        <v>821</v>
      </c>
      <c r="Q193" s="1171"/>
      <c r="R193" s="1171"/>
      <c r="S193" s="1172"/>
      <c r="T193" s="1167" t="s">
        <v>822</v>
      </c>
      <c r="U193" s="1168"/>
      <c r="V193" s="1168"/>
      <c r="W193" s="1169"/>
      <c r="X193" s="1167" t="s">
        <v>716</v>
      </c>
      <c r="Y193" s="1168"/>
      <c r="Z193" s="1168"/>
      <c r="AA193" s="1169"/>
      <c r="AB193" s="1167" t="s">
        <v>776</v>
      </c>
      <c r="AC193" s="1168"/>
      <c r="AD193" s="1168"/>
      <c r="AE193" s="1169"/>
      <c r="AF193" s="1167" t="s">
        <v>717</v>
      </c>
      <c r="AG193" s="1168"/>
      <c r="AH193" s="1168"/>
      <c r="AI193" s="1169"/>
      <c r="AJ193" s="1167" t="s">
        <v>718</v>
      </c>
      <c r="AK193" s="1168"/>
      <c r="AL193" s="1168"/>
      <c r="AM193" s="1169"/>
      <c r="AN193" s="1176"/>
      <c r="AO193" s="1177"/>
      <c r="AP193" s="1177"/>
      <c r="AQ193" s="1177"/>
      <c r="AR193" s="1178"/>
    </row>
    <row r="194" spans="2:51" s="978" customFormat="1" ht="27" customHeight="1" thickTop="1">
      <c r="B194" s="1184" t="s">
        <v>843</v>
      </c>
      <c r="C194" s="1185"/>
      <c r="D194" s="1185"/>
      <c r="E194" s="1185"/>
      <c r="F194" s="1185"/>
      <c r="G194" s="1185"/>
      <c r="H194" s="1185"/>
      <c r="I194" s="1185"/>
      <c r="J194" s="1185"/>
      <c r="K194" s="1185"/>
      <c r="L194" s="1189"/>
      <c r="M194" s="1180"/>
      <c r="N194" s="1180"/>
      <c r="O194" s="1190"/>
      <c r="P194" s="1189"/>
      <c r="Q194" s="1180"/>
      <c r="R194" s="1180"/>
      <c r="S194" s="1190"/>
      <c r="T194" s="1189"/>
      <c r="U194" s="1180"/>
      <c r="V194" s="1180"/>
      <c r="W194" s="1190"/>
      <c r="X194" s="1189"/>
      <c r="Y194" s="1180"/>
      <c r="Z194" s="1180"/>
      <c r="AA194" s="1190"/>
      <c r="AB194" s="1189"/>
      <c r="AC194" s="1180"/>
      <c r="AD194" s="1180"/>
      <c r="AE194" s="1190"/>
      <c r="AF194" s="1189"/>
      <c r="AG194" s="1180"/>
      <c r="AH194" s="1180"/>
      <c r="AI194" s="1190"/>
      <c r="AJ194" s="1189"/>
      <c r="AK194" s="1180"/>
      <c r="AL194" s="1180"/>
      <c r="AM194" s="1190"/>
      <c r="AN194" s="1179"/>
      <c r="AO194" s="1180"/>
      <c r="AP194" s="1180"/>
      <c r="AQ194" s="1180"/>
      <c r="AR194" s="1181"/>
    </row>
    <row r="195" spans="2:51" s="978" customFormat="1" ht="27" customHeight="1">
      <c r="B195" s="1184"/>
      <c r="C195" s="1185"/>
      <c r="D195" s="1185"/>
      <c r="E195" s="1185"/>
      <c r="F195" s="1185"/>
      <c r="G195" s="1185"/>
      <c r="H195" s="1185"/>
      <c r="I195" s="1185"/>
      <c r="J195" s="1185"/>
      <c r="K195" s="1185"/>
      <c r="L195" s="1089"/>
      <c r="M195" s="1090"/>
      <c r="N195" s="1090"/>
      <c r="O195" s="1091"/>
      <c r="P195" s="1089"/>
      <c r="Q195" s="1090"/>
      <c r="R195" s="1090"/>
      <c r="S195" s="1091"/>
      <c r="T195" s="1089"/>
      <c r="U195" s="1090"/>
      <c r="V195" s="1090"/>
      <c r="W195" s="1091"/>
      <c r="X195" s="1089"/>
      <c r="Y195" s="1090"/>
      <c r="Z195" s="1090"/>
      <c r="AA195" s="1091"/>
      <c r="AB195" s="1089"/>
      <c r="AC195" s="1090"/>
      <c r="AD195" s="1090"/>
      <c r="AE195" s="1091"/>
      <c r="AF195" s="1089"/>
      <c r="AG195" s="1090"/>
      <c r="AH195" s="1090"/>
      <c r="AI195" s="1091"/>
      <c r="AJ195" s="1089"/>
      <c r="AK195" s="1090"/>
      <c r="AL195" s="1090"/>
      <c r="AM195" s="1091"/>
      <c r="AN195" s="1092"/>
      <c r="AO195" s="1090"/>
      <c r="AP195" s="1090"/>
      <c r="AQ195" s="1090"/>
      <c r="AR195" s="1093"/>
    </row>
    <row r="196" spans="2:51" s="978" customFormat="1" ht="27" customHeight="1">
      <c r="B196" s="1191"/>
      <c r="C196" s="1192"/>
      <c r="D196" s="1192"/>
      <c r="E196" s="1192"/>
      <c r="F196" s="1192"/>
      <c r="G196" s="1192"/>
      <c r="H196" s="1192"/>
      <c r="I196" s="1192"/>
      <c r="J196" s="1192"/>
      <c r="K196" s="1192"/>
      <c r="L196" s="1158"/>
      <c r="M196" s="1159"/>
      <c r="N196" s="1159"/>
      <c r="O196" s="1160"/>
      <c r="P196" s="1158"/>
      <c r="Q196" s="1159"/>
      <c r="R196" s="1159"/>
      <c r="S196" s="1160"/>
      <c r="T196" s="1158"/>
      <c r="U196" s="1159"/>
      <c r="V196" s="1159"/>
      <c r="W196" s="1160"/>
      <c r="X196" s="1158"/>
      <c r="Y196" s="1159"/>
      <c r="Z196" s="1159"/>
      <c r="AA196" s="1160"/>
      <c r="AB196" s="1158"/>
      <c r="AC196" s="1159"/>
      <c r="AD196" s="1159"/>
      <c r="AE196" s="1160"/>
      <c r="AF196" s="1158"/>
      <c r="AG196" s="1159"/>
      <c r="AH196" s="1159"/>
      <c r="AI196" s="1160"/>
      <c r="AJ196" s="1158"/>
      <c r="AK196" s="1159"/>
      <c r="AL196" s="1159"/>
      <c r="AM196" s="1160"/>
      <c r="AN196" s="1182"/>
      <c r="AO196" s="1159"/>
      <c r="AP196" s="1159"/>
      <c r="AQ196" s="1159"/>
      <c r="AR196" s="1183"/>
    </row>
    <row r="197" spans="2:51" s="978" customFormat="1" ht="27" customHeight="1">
      <c r="B197" s="1191"/>
      <c r="C197" s="1192"/>
      <c r="D197" s="1192"/>
      <c r="E197" s="1192"/>
      <c r="F197" s="1192"/>
      <c r="G197" s="1192"/>
      <c r="H197" s="1192"/>
      <c r="I197" s="1192"/>
      <c r="J197" s="1192"/>
      <c r="K197" s="1192"/>
      <c r="L197" s="1158"/>
      <c r="M197" s="1159"/>
      <c r="N197" s="1159"/>
      <c r="O197" s="1160"/>
      <c r="P197" s="1158"/>
      <c r="Q197" s="1159"/>
      <c r="R197" s="1159"/>
      <c r="S197" s="1160"/>
      <c r="T197" s="1158"/>
      <c r="U197" s="1159"/>
      <c r="V197" s="1159"/>
      <c r="W197" s="1160"/>
      <c r="X197" s="1158"/>
      <c r="Y197" s="1159"/>
      <c r="Z197" s="1159"/>
      <c r="AA197" s="1160"/>
      <c r="AB197" s="1158"/>
      <c r="AC197" s="1159"/>
      <c r="AD197" s="1159"/>
      <c r="AE197" s="1160"/>
      <c r="AF197" s="1158"/>
      <c r="AG197" s="1159"/>
      <c r="AH197" s="1159"/>
      <c r="AI197" s="1160"/>
      <c r="AJ197" s="1158"/>
      <c r="AK197" s="1159"/>
      <c r="AL197" s="1159"/>
      <c r="AM197" s="1160"/>
      <c r="AN197" s="1182"/>
      <c r="AO197" s="1159"/>
      <c r="AP197" s="1159"/>
      <c r="AQ197" s="1159"/>
      <c r="AR197" s="1183"/>
    </row>
    <row r="198" spans="2:51" s="978" customFormat="1" ht="27" customHeight="1">
      <c r="B198" s="1184"/>
      <c r="C198" s="1185"/>
      <c r="D198" s="1185"/>
      <c r="E198" s="1185"/>
      <c r="F198" s="1185"/>
      <c r="G198" s="1185"/>
      <c r="H198" s="1185"/>
      <c r="I198" s="1185"/>
      <c r="J198" s="1185"/>
      <c r="K198" s="1185"/>
      <c r="L198" s="1158"/>
      <c r="M198" s="1159"/>
      <c r="N198" s="1159"/>
      <c r="O198" s="1160"/>
      <c r="P198" s="1158"/>
      <c r="Q198" s="1159"/>
      <c r="R198" s="1159"/>
      <c r="S198" s="1160"/>
      <c r="T198" s="1158"/>
      <c r="U198" s="1159"/>
      <c r="V198" s="1159"/>
      <c r="W198" s="1160"/>
      <c r="X198" s="1158"/>
      <c r="Y198" s="1159"/>
      <c r="Z198" s="1159"/>
      <c r="AA198" s="1160"/>
      <c r="AB198" s="1158"/>
      <c r="AC198" s="1159"/>
      <c r="AD198" s="1159"/>
      <c r="AE198" s="1160"/>
      <c r="AF198" s="1158"/>
      <c r="AG198" s="1159"/>
      <c r="AH198" s="1159"/>
      <c r="AI198" s="1160"/>
      <c r="AJ198" s="1158"/>
      <c r="AK198" s="1159"/>
      <c r="AL198" s="1159"/>
      <c r="AM198" s="1160"/>
      <c r="AN198" s="1182"/>
      <c r="AO198" s="1159"/>
      <c r="AP198" s="1159"/>
      <c r="AQ198" s="1159"/>
      <c r="AR198" s="1183"/>
    </row>
    <row r="199" spans="2:51" s="978" customFormat="1" ht="27" customHeight="1">
      <c r="B199" s="1184"/>
      <c r="C199" s="1185"/>
      <c r="D199" s="1185"/>
      <c r="E199" s="1185"/>
      <c r="F199" s="1185"/>
      <c r="G199" s="1185"/>
      <c r="H199" s="1185"/>
      <c r="I199" s="1185"/>
      <c r="J199" s="1185"/>
      <c r="K199" s="1185"/>
      <c r="L199" s="1158"/>
      <c r="M199" s="1159"/>
      <c r="N199" s="1159"/>
      <c r="O199" s="1160"/>
      <c r="P199" s="1158"/>
      <c r="Q199" s="1159"/>
      <c r="R199" s="1159"/>
      <c r="S199" s="1160"/>
      <c r="T199" s="1158"/>
      <c r="U199" s="1159"/>
      <c r="V199" s="1159"/>
      <c r="W199" s="1160"/>
      <c r="X199" s="1158"/>
      <c r="Y199" s="1159"/>
      <c r="Z199" s="1159"/>
      <c r="AA199" s="1160"/>
      <c r="AB199" s="1158"/>
      <c r="AC199" s="1159"/>
      <c r="AD199" s="1159"/>
      <c r="AE199" s="1160"/>
      <c r="AF199" s="1158"/>
      <c r="AG199" s="1159"/>
      <c r="AH199" s="1159"/>
      <c r="AI199" s="1160"/>
      <c r="AJ199" s="1158"/>
      <c r="AK199" s="1159"/>
      <c r="AL199" s="1159"/>
      <c r="AM199" s="1160"/>
      <c r="AN199" s="1182"/>
      <c r="AO199" s="1159"/>
      <c r="AP199" s="1159"/>
      <c r="AQ199" s="1159"/>
      <c r="AR199" s="1183"/>
    </row>
    <row r="200" spans="2:51" s="978" customFormat="1" ht="27" customHeight="1">
      <c r="B200" s="1184"/>
      <c r="C200" s="1185"/>
      <c r="D200" s="1185"/>
      <c r="E200" s="1185"/>
      <c r="F200" s="1185"/>
      <c r="G200" s="1185"/>
      <c r="H200" s="1185"/>
      <c r="I200" s="1185"/>
      <c r="J200" s="1185"/>
      <c r="K200" s="1185"/>
      <c r="L200" s="1158"/>
      <c r="M200" s="1159"/>
      <c r="N200" s="1159"/>
      <c r="O200" s="1160"/>
      <c r="P200" s="1158"/>
      <c r="Q200" s="1159"/>
      <c r="R200" s="1159"/>
      <c r="S200" s="1160"/>
      <c r="T200" s="1158"/>
      <c r="U200" s="1159"/>
      <c r="V200" s="1159"/>
      <c r="W200" s="1160"/>
      <c r="X200" s="1158"/>
      <c r="Y200" s="1159"/>
      <c r="Z200" s="1159"/>
      <c r="AA200" s="1160"/>
      <c r="AB200" s="1158"/>
      <c r="AC200" s="1159"/>
      <c r="AD200" s="1159"/>
      <c r="AE200" s="1160"/>
      <c r="AF200" s="1158"/>
      <c r="AG200" s="1159"/>
      <c r="AH200" s="1159"/>
      <c r="AI200" s="1160"/>
      <c r="AJ200" s="1158"/>
      <c r="AK200" s="1159"/>
      <c r="AL200" s="1159"/>
      <c r="AM200" s="1160"/>
      <c r="AN200" s="1182"/>
      <c r="AO200" s="1159"/>
      <c r="AP200" s="1159"/>
      <c r="AQ200" s="1159"/>
      <c r="AR200" s="1183"/>
    </row>
    <row r="201" spans="2:51" s="978" customFormat="1" ht="27" customHeight="1">
      <c r="B201" s="1184"/>
      <c r="C201" s="1185"/>
      <c r="D201" s="1185"/>
      <c r="E201" s="1185"/>
      <c r="F201" s="1185"/>
      <c r="G201" s="1185"/>
      <c r="H201" s="1185"/>
      <c r="I201" s="1185"/>
      <c r="J201" s="1185"/>
      <c r="K201" s="1185"/>
      <c r="L201" s="1158"/>
      <c r="M201" s="1159"/>
      <c r="N201" s="1159"/>
      <c r="O201" s="1160"/>
      <c r="P201" s="1158"/>
      <c r="Q201" s="1159"/>
      <c r="R201" s="1159"/>
      <c r="S201" s="1160"/>
      <c r="T201" s="1158"/>
      <c r="U201" s="1159"/>
      <c r="V201" s="1159"/>
      <c r="W201" s="1160"/>
      <c r="X201" s="1158"/>
      <c r="Y201" s="1159"/>
      <c r="Z201" s="1159"/>
      <c r="AA201" s="1160"/>
      <c r="AB201" s="1158"/>
      <c r="AC201" s="1159"/>
      <c r="AD201" s="1159"/>
      <c r="AE201" s="1160"/>
      <c r="AF201" s="1158"/>
      <c r="AG201" s="1159"/>
      <c r="AH201" s="1159"/>
      <c r="AI201" s="1160"/>
      <c r="AJ201" s="1158"/>
      <c r="AK201" s="1159"/>
      <c r="AL201" s="1159"/>
      <c r="AM201" s="1160"/>
      <c r="AN201" s="1182"/>
      <c r="AO201" s="1159"/>
      <c r="AP201" s="1159"/>
      <c r="AQ201" s="1159"/>
      <c r="AR201" s="1183"/>
    </row>
    <row r="202" spans="2:51" s="978" customFormat="1" ht="27" customHeight="1">
      <c r="B202" s="1184"/>
      <c r="C202" s="1185"/>
      <c r="D202" s="1185"/>
      <c r="E202" s="1185"/>
      <c r="F202" s="1185"/>
      <c r="G202" s="1185"/>
      <c r="H202" s="1185"/>
      <c r="I202" s="1185"/>
      <c r="J202" s="1185"/>
      <c r="K202" s="1185"/>
      <c r="L202" s="1158"/>
      <c r="M202" s="1159"/>
      <c r="N202" s="1159"/>
      <c r="O202" s="1160"/>
      <c r="P202" s="1158"/>
      <c r="Q202" s="1159"/>
      <c r="R202" s="1159"/>
      <c r="S202" s="1160"/>
      <c r="T202" s="1158"/>
      <c r="U202" s="1159"/>
      <c r="V202" s="1159"/>
      <c r="W202" s="1160"/>
      <c r="X202" s="1158"/>
      <c r="Y202" s="1159"/>
      <c r="Z202" s="1159"/>
      <c r="AA202" s="1160"/>
      <c r="AB202" s="1158"/>
      <c r="AC202" s="1159"/>
      <c r="AD202" s="1159"/>
      <c r="AE202" s="1160"/>
      <c r="AF202" s="1158"/>
      <c r="AG202" s="1159"/>
      <c r="AH202" s="1159"/>
      <c r="AI202" s="1160"/>
      <c r="AJ202" s="1158"/>
      <c r="AK202" s="1159"/>
      <c r="AL202" s="1159"/>
      <c r="AM202" s="1160"/>
      <c r="AN202" s="1182"/>
      <c r="AO202" s="1159"/>
      <c r="AP202" s="1159"/>
      <c r="AQ202" s="1159"/>
      <c r="AR202" s="1183"/>
    </row>
    <row r="203" spans="2:51" s="978" customFormat="1" ht="27" customHeight="1" thickBot="1">
      <c r="B203" s="1191"/>
      <c r="C203" s="1192"/>
      <c r="D203" s="1192"/>
      <c r="E203" s="1192"/>
      <c r="F203" s="1192"/>
      <c r="G203" s="1192"/>
      <c r="H203" s="1192"/>
      <c r="I203" s="1192"/>
      <c r="J203" s="1192"/>
      <c r="K203" s="1192"/>
      <c r="L203" s="1158"/>
      <c r="M203" s="1159"/>
      <c r="N203" s="1159"/>
      <c r="O203" s="1160"/>
      <c r="P203" s="1158"/>
      <c r="Q203" s="1159"/>
      <c r="R203" s="1159"/>
      <c r="S203" s="1160"/>
      <c r="T203" s="1158"/>
      <c r="U203" s="1159"/>
      <c r="V203" s="1159"/>
      <c r="W203" s="1160"/>
      <c r="X203" s="1158"/>
      <c r="Y203" s="1159"/>
      <c r="Z203" s="1159"/>
      <c r="AA203" s="1160"/>
      <c r="AB203" s="1158"/>
      <c r="AC203" s="1159"/>
      <c r="AD203" s="1159"/>
      <c r="AE203" s="1160"/>
      <c r="AF203" s="1158"/>
      <c r="AG203" s="1159"/>
      <c r="AH203" s="1159"/>
      <c r="AI203" s="1160"/>
      <c r="AJ203" s="1158"/>
      <c r="AK203" s="1159"/>
      <c r="AL203" s="1159"/>
      <c r="AM203" s="1160"/>
      <c r="AN203" s="1182"/>
      <c r="AO203" s="1159"/>
      <c r="AP203" s="1159"/>
      <c r="AQ203" s="1159"/>
      <c r="AR203" s="1183"/>
    </row>
    <row r="204" spans="2:51" s="978" customFormat="1" ht="18" customHeight="1">
      <c r="B204" s="981" t="s">
        <v>708</v>
      </c>
      <c r="C204" s="982"/>
      <c r="D204" s="982"/>
      <c r="E204" s="982"/>
      <c r="F204" s="982"/>
      <c r="G204" s="982"/>
      <c r="H204" s="982"/>
      <c r="I204" s="982"/>
      <c r="J204" s="982"/>
      <c r="K204" s="982"/>
      <c r="L204" s="982"/>
      <c r="M204" s="982"/>
      <c r="N204" s="982"/>
      <c r="O204" s="982"/>
      <c r="P204" s="982"/>
      <c r="Q204" s="982"/>
      <c r="R204" s="982"/>
      <c r="S204" s="982"/>
      <c r="T204" s="982"/>
      <c r="U204" s="982"/>
      <c r="V204" s="982"/>
      <c r="W204" s="982"/>
      <c r="X204" s="982"/>
      <c r="Y204" s="982"/>
      <c r="Z204" s="982"/>
      <c r="AA204" s="982"/>
      <c r="AB204" s="982"/>
      <c r="AC204" s="982"/>
      <c r="AD204" s="982"/>
      <c r="AE204" s="982"/>
      <c r="AF204" s="982"/>
      <c r="AG204" s="982"/>
      <c r="AH204" s="982"/>
      <c r="AI204" s="982"/>
      <c r="AJ204" s="982"/>
      <c r="AK204" s="982"/>
      <c r="AL204" s="982"/>
      <c r="AM204" s="982"/>
      <c r="AN204" s="982"/>
      <c r="AO204" s="982"/>
      <c r="AP204" s="982"/>
      <c r="AQ204" s="982"/>
      <c r="AR204" s="983"/>
    </row>
    <row r="205" spans="2:51" s="978" customFormat="1" ht="18" customHeight="1">
      <c r="B205" s="986"/>
      <c r="C205" s="1096" t="s">
        <v>709</v>
      </c>
      <c r="D205" s="1097"/>
      <c r="E205" s="1100" t="s">
        <v>825</v>
      </c>
      <c r="F205" s="984"/>
      <c r="G205" s="984"/>
      <c r="H205" s="984"/>
      <c r="I205" s="984"/>
      <c r="J205" s="984"/>
      <c r="K205" s="984"/>
      <c r="L205" s="984"/>
      <c r="M205" s="984"/>
      <c r="N205" s="984"/>
      <c r="O205" s="984"/>
      <c r="P205" s="984"/>
      <c r="Q205" s="984"/>
      <c r="R205" s="984"/>
      <c r="S205" s="984"/>
      <c r="T205" s="984"/>
      <c r="U205" s="984"/>
      <c r="V205" s="984"/>
      <c r="W205" s="984"/>
      <c r="X205" s="984"/>
      <c r="Y205" s="984"/>
      <c r="Z205" s="984"/>
      <c r="AA205" s="984"/>
      <c r="AB205" s="984"/>
      <c r="AC205" s="984"/>
      <c r="AD205" s="984"/>
      <c r="AE205" s="984"/>
      <c r="AF205" s="984"/>
      <c r="AG205" s="984"/>
      <c r="AH205" s="984"/>
      <c r="AI205" s="984"/>
      <c r="AJ205" s="984"/>
      <c r="AK205" s="984"/>
      <c r="AL205" s="984"/>
      <c r="AM205" s="984"/>
      <c r="AN205" s="984"/>
      <c r="AO205" s="984"/>
      <c r="AP205" s="984"/>
      <c r="AQ205" s="984"/>
      <c r="AR205" s="987"/>
    </row>
    <row r="206" spans="2:51" s="978" customFormat="1" ht="18" customHeight="1">
      <c r="B206" s="986"/>
      <c r="C206" s="1098" t="s">
        <v>710</v>
      </c>
      <c r="D206" s="984"/>
      <c r="E206" s="984" t="s">
        <v>826</v>
      </c>
      <c r="F206" s="984"/>
      <c r="G206" s="984"/>
      <c r="H206" s="984"/>
      <c r="I206" s="984"/>
      <c r="J206" s="984"/>
      <c r="K206" s="984"/>
      <c r="L206" s="984"/>
      <c r="M206" s="984"/>
      <c r="N206" s="984"/>
      <c r="O206" s="984"/>
      <c r="P206" s="984"/>
      <c r="Q206" s="984"/>
      <c r="R206" s="984"/>
      <c r="S206" s="984"/>
      <c r="T206" s="984"/>
      <c r="U206" s="984"/>
      <c r="V206" s="984"/>
      <c r="W206" s="984"/>
      <c r="X206" s="984"/>
      <c r="Y206" s="984"/>
      <c r="Z206" s="984"/>
      <c r="AA206" s="984"/>
      <c r="AB206" s="984"/>
      <c r="AC206" s="984"/>
      <c r="AD206" s="984"/>
      <c r="AE206" s="984"/>
      <c r="AF206" s="984"/>
      <c r="AG206" s="984"/>
      <c r="AH206" s="984"/>
      <c r="AI206" s="984"/>
      <c r="AJ206" s="984"/>
      <c r="AK206" s="984"/>
      <c r="AL206" s="984"/>
      <c r="AM206" s="984"/>
      <c r="AN206" s="984"/>
      <c r="AO206" s="984"/>
      <c r="AP206" s="984"/>
      <c r="AQ206" s="984"/>
      <c r="AR206" s="987"/>
      <c r="AS206" s="984"/>
      <c r="AT206" s="985"/>
      <c r="AU206" s="985"/>
      <c r="AV206" s="985"/>
      <c r="AW206" s="985"/>
      <c r="AX206" s="985"/>
      <c r="AY206" s="985"/>
    </row>
    <row r="207" spans="2:51" s="978" customFormat="1" ht="18" customHeight="1">
      <c r="B207" s="986"/>
      <c r="C207" s="1099" t="s">
        <v>823</v>
      </c>
      <c r="D207" s="1097"/>
      <c r="E207" s="1100" t="s">
        <v>827</v>
      </c>
      <c r="F207" s="984"/>
      <c r="G207" s="984"/>
      <c r="H207" s="984"/>
      <c r="I207" s="984"/>
      <c r="J207" s="984"/>
      <c r="K207" s="984"/>
      <c r="L207" s="984"/>
      <c r="M207" s="984"/>
      <c r="N207" s="984"/>
      <c r="O207" s="984"/>
      <c r="P207" s="984"/>
      <c r="Q207" s="984"/>
      <c r="R207" s="984"/>
      <c r="S207" s="984"/>
      <c r="T207" s="984"/>
      <c r="U207" s="984"/>
      <c r="V207" s="984"/>
      <c r="W207" s="984"/>
      <c r="X207" s="984"/>
      <c r="Y207" s="984"/>
      <c r="Z207" s="984"/>
      <c r="AA207" s="984"/>
      <c r="AB207" s="984"/>
      <c r="AC207" s="984"/>
      <c r="AD207" s="984"/>
      <c r="AE207" s="984"/>
      <c r="AF207" s="984"/>
      <c r="AG207" s="984"/>
      <c r="AH207" s="984"/>
      <c r="AI207" s="984"/>
      <c r="AJ207" s="984"/>
      <c r="AK207" s="984"/>
      <c r="AL207" s="984"/>
      <c r="AM207" s="984"/>
      <c r="AN207" s="984"/>
      <c r="AO207" s="984"/>
      <c r="AP207" s="984"/>
      <c r="AQ207" s="984"/>
      <c r="AR207" s="987"/>
      <c r="AS207" s="984"/>
      <c r="AT207" s="984"/>
      <c r="AU207" s="984"/>
      <c r="AV207" s="984"/>
      <c r="AW207" s="984"/>
      <c r="AX207" s="984"/>
      <c r="AY207" s="984"/>
    </row>
    <row r="208" spans="2:51" s="978" customFormat="1" ht="18" customHeight="1" thickBot="1">
      <c r="B208" s="990"/>
      <c r="C208" s="1095" t="s">
        <v>824</v>
      </c>
      <c r="D208" s="988"/>
      <c r="E208" s="1101" t="s">
        <v>828</v>
      </c>
      <c r="F208" s="991"/>
      <c r="G208" s="991"/>
      <c r="H208" s="991"/>
      <c r="I208" s="991"/>
      <c r="J208" s="991"/>
      <c r="K208" s="991"/>
      <c r="L208" s="991"/>
      <c r="M208" s="991"/>
      <c r="N208" s="991"/>
      <c r="O208" s="991"/>
      <c r="P208" s="991"/>
      <c r="Q208" s="991"/>
      <c r="R208" s="991"/>
      <c r="S208" s="991"/>
      <c r="T208" s="991"/>
      <c r="U208" s="991"/>
      <c r="V208" s="991"/>
      <c r="W208" s="991"/>
      <c r="X208" s="991"/>
      <c r="Y208" s="991"/>
      <c r="Z208" s="991"/>
      <c r="AA208" s="991"/>
      <c r="AB208" s="991"/>
      <c r="AC208" s="991"/>
      <c r="AD208" s="991"/>
      <c r="AE208" s="991"/>
      <c r="AF208" s="991"/>
      <c r="AG208" s="991"/>
      <c r="AH208" s="991"/>
      <c r="AI208" s="991"/>
      <c r="AJ208" s="991"/>
      <c r="AK208" s="991"/>
      <c r="AL208" s="991"/>
      <c r="AM208" s="991"/>
      <c r="AN208" s="991"/>
      <c r="AO208" s="991"/>
      <c r="AP208" s="991"/>
      <c r="AQ208" s="991"/>
      <c r="AR208" s="992"/>
      <c r="AS208" s="984"/>
      <c r="AT208" s="984"/>
      <c r="AU208" s="984"/>
      <c r="AV208" s="984"/>
      <c r="AW208" s="984"/>
      <c r="AX208" s="984"/>
      <c r="AY208" s="984"/>
    </row>
    <row r="209" spans="2:44">
      <c r="AP209" s="1161"/>
      <c r="AQ209" s="1161"/>
      <c r="AR209" s="1161"/>
    </row>
    <row r="210" spans="2:44" s="975" customFormat="1" ht="23.5">
      <c r="B210" s="1162" t="s">
        <v>706</v>
      </c>
      <c r="C210" s="1162"/>
      <c r="D210" s="1162"/>
      <c r="E210" s="1162"/>
      <c r="F210" s="1162"/>
      <c r="G210" s="1162"/>
      <c r="H210" s="1162"/>
      <c r="I210" s="1162"/>
      <c r="J210" s="1162"/>
      <c r="K210" s="1162"/>
      <c r="L210" s="1162"/>
      <c r="M210" s="1162"/>
      <c r="N210" s="1162"/>
      <c r="O210" s="1162"/>
      <c r="P210" s="1162"/>
      <c r="Q210" s="1162"/>
      <c r="R210" s="1162"/>
      <c r="S210" s="1162"/>
      <c r="T210" s="1162"/>
      <c r="U210" s="1162"/>
      <c r="V210" s="1162"/>
      <c r="W210" s="1162"/>
      <c r="X210" s="1162"/>
      <c r="Y210" s="1162"/>
      <c r="Z210" s="1162"/>
      <c r="AA210" s="1162"/>
      <c r="AB210" s="1162"/>
      <c r="AC210" s="1162"/>
      <c r="AD210" s="1162"/>
      <c r="AE210" s="1162"/>
      <c r="AF210" s="1162"/>
      <c r="AG210" s="1162"/>
      <c r="AH210" s="1162"/>
      <c r="AI210" s="1162"/>
      <c r="AJ210" s="1162"/>
      <c r="AK210" s="1162"/>
      <c r="AL210" s="1162"/>
      <c r="AM210" s="1162"/>
      <c r="AN210" s="1162"/>
      <c r="AO210" s="1162"/>
      <c r="AP210" s="1162"/>
      <c r="AQ210" s="1162"/>
      <c r="AR210" s="1162"/>
    </row>
    <row r="211" spans="2:44" s="976" customFormat="1" ht="10.5" customHeight="1"/>
    <row r="212" spans="2:44" s="978" customFormat="1" ht="20.149999999999999" customHeight="1">
      <c r="B212" s="978" t="s">
        <v>804</v>
      </c>
      <c r="AF212" s="979"/>
      <c r="AG212" s="979"/>
      <c r="AH212" s="979"/>
      <c r="AI212" s="979"/>
      <c r="AJ212" s="979"/>
      <c r="AK212" s="979"/>
      <c r="AL212" s="979"/>
      <c r="AM212" s="979"/>
      <c r="AN212" s="979"/>
      <c r="AO212" s="979"/>
      <c r="AP212" s="979"/>
      <c r="AQ212" s="979"/>
      <c r="AR212" s="979"/>
    </row>
    <row r="213" spans="2:44" s="978" customFormat="1" ht="20.149999999999999" customHeight="1">
      <c r="B213" s="978" t="s">
        <v>806</v>
      </c>
      <c r="AF213" s="979"/>
      <c r="AG213" s="979"/>
      <c r="AH213" s="979"/>
      <c r="AI213" s="979"/>
      <c r="AJ213" s="979"/>
      <c r="AK213" s="979"/>
      <c r="AL213" s="979"/>
      <c r="AM213" s="979"/>
      <c r="AN213" s="979"/>
      <c r="AO213" s="979"/>
      <c r="AP213" s="979"/>
      <c r="AQ213" s="979"/>
      <c r="AR213" s="979"/>
    </row>
    <row r="214" spans="2:44" s="978" customFormat="1" ht="20.149999999999999" customHeight="1">
      <c r="B214" s="978" t="s">
        <v>732</v>
      </c>
      <c r="AF214" s="979"/>
      <c r="AG214" s="979"/>
      <c r="AH214" s="979"/>
      <c r="AI214" s="979"/>
      <c r="AJ214" s="979"/>
      <c r="AK214" s="979"/>
      <c r="AL214" s="979"/>
      <c r="AM214" s="979"/>
      <c r="AN214" s="979"/>
      <c r="AO214" s="979"/>
      <c r="AP214" s="979"/>
      <c r="AQ214" s="979"/>
      <c r="AR214" s="979"/>
    </row>
    <row r="215" spans="2:44" s="978" customFormat="1" ht="20.149999999999999" customHeight="1">
      <c r="B215" s="978" t="s">
        <v>845</v>
      </c>
      <c r="AF215" s="979"/>
      <c r="AG215" s="979"/>
      <c r="AH215" s="979"/>
      <c r="AI215" s="979"/>
      <c r="AJ215" s="979"/>
      <c r="AK215" s="979"/>
      <c r="AL215" s="979"/>
      <c r="AM215" s="979"/>
      <c r="AN215" s="979"/>
      <c r="AO215" s="979"/>
      <c r="AP215" s="979"/>
      <c r="AQ215" s="979"/>
      <c r="AR215" s="979"/>
    </row>
    <row r="216" spans="2:44" s="978" customFormat="1" ht="10" customHeight="1">
      <c r="AF216" s="979"/>
      <c r="AG216" s="979"/>
      <c r="AH216" s="979"/>
      <c r="AI216" s="979"/>
      <c r="AJ216" s="979"/>
      <c r="AK216" s="979"/>
      <c r="AL216" s="979"/>
      <c r="AM216" s="979"/>
      <c r="AN216" s="979"/>
      <c r="AO216" s="979"/>
      <c r="AP216" s="979"/>
      <c r="AQ216" s="979"/>
      <c r="AR216" s="979"/>
    </row>
    <row r="217" spans="2:44" s="980" customFormat="1" ht="19.5" thickBot="1">
      <c r="AR217" s="989" t="s">
        <v>733</v>
      </c>
    </row>
    <row r="218" spans="2:44" s="978" customFormat="1" ht="24" customHeight="1">
      <c r="B218" s="1163" t="s">
        <v>707</v>
      </c>
      <c r="C218" s="1164"/>
      <c r="D218" s="1164"/>
      <c r="E218" s="1164"/>
      <c r="F218" s="1164"/>
      <c r="G218" s="1164"/>
      <c r="H218" s="1164"/>
      <c r="I218" s="1164"/>
      <c r="J218" s="1164"/>
      <c r="K218" s="1164"/>
      <c r="L218" s="1193" t="s">
        <v>714</v>
      </c>
      <c r="M218" s="1194"/>
      <c r="N218" s="1194"/>
      <c r="O218" s="1194"/>
      <c r="P218" s="1194"/>
      <c r="Q218" s="1194"/>
      <c r="R218" s="1194"/>
      <c r="S218" s="1194"/>
      <c r="T218" s="1194"/>
      <c r="U218" s="1194"/>
      <c r="V218" s="1194"/>
      <c r="W218" s="1194"/>
      <c r="X218" s="1194"/>
      <c r="Y218" s="1194"/>
      <c r="Z218" s="1194"/>
      <c r="AA218" s="1194"/>
      <c r="AB218" s="1194"/>
      <c r="AC218" s="1194"/>
      <c r="AD218" s="1194"/>
      <c r="AE218" s="1194"/>
      <c r="AF218" s="1194"/>
      <c r="AG218" s="1194"/>
      <c r="AH218" s="1194"/>
      <c r="AI218" s="1194"/>
      <c r="AJ218" s="1194"/>
      <c r="AK218" s="1194"/>
      <c r="AL218" s="1194"/>
      <c r="AM218" s="1195"/>
      <c r="AN218" s="1173" t="s">
        <v>711</v>
      </c>
      <c r="AO218" s="1174"/>
      <c r="AP218" s="1174"/>
      <c r="AQ218" s="1174"/>
      <c r="AR218" s="1175"/>
    </row>
    <row r="219" spans="2:44" s="978" customFormat="1" ht="29.15" customHeight="1" thickBot="1">
      <c r="B219" s="1165"/>
      <c r="C219" s="1166"/>
      <c r="D219" s="1166"/>
      <c r="E219" s="1166"/>
      <c r="F219" s="1166"/>
      <c r="G219" s="1166"/>
      <c r="H219" s="1166"/>
      <c r="I219" s="1166"/>
      <c r="J219" s="1166"/>
      <c r="K219" s="1166"/>
      <c r="L219" s="1167" t="s">
        <v>820</v>
      </c>
      <c r="M219" s="1168"/>
      <c r="N219" s="1168"/>
      <c r="O219" s="1169"/>
      <c r="P219" s="1170" t="s">
        <v>821</v>
      </c>
      <c r="Q219" s="1171"/>
      <c r="R219" s="1171"/>
      <c r="S219" s="1172"/>
      <c r="T219" s="1167" t="s">
        <v>822</v>
      </c>
      <c r="U219" s="1168"/>
      <c r="V219" s="1168"/>
      <c r="W219" s="1169"/>
      <c r="X219" s="1167" t="s">
        <v>716</v>
      </c>
      <c r="Y219" s="1168"/>
      <c r="Z219" s="1168"/>
      <c r="AA219" s="1169"/>
      <c r="AB219" s="1167" t="s">
        <v>776</v>
      </c>
      <c r="AC219" s="1168"/>
      <c r="AD219" s="1168"/>
      <c r="AE219" s="1169"/>
      <c r="AF219" s="1167" t="s">
        <v>717</v>
      </c>
      <c r="AG219" s="1168"/>
      <c r="AH219" s="1168"/>
      <c r="AI219" s="1169"/>
      <c r="AJ219" s="1167" t="s">
        <v>718</v>
      </c>
      <c r="AK219" s="1168"/>
      <c r="AL219" s="1168"/>
      <c r="AM219" s="1169"/>
      <c r="AN219" s="1176"/>
      <c r="AO219" s="1177"/>
      <c r="AP219" s="1177"/>
      <c r="AQ219" s="1177"/>
      <c r="AR219" s="1178"/>
    </row>
    <row r="220" spans="2:44" s="978" customFormat="1" ht="27" customHeight="1" thickTop="1">
      <c r="B220" s="1184" t="s">
        <v>846</v>
      </c>
      <c r="C220" s="1185"/>
      <c r="D220" s="1185"/>
      <c r="E220" s="1185"/>
      <c r="F220" s="1185"/>
      <c r="G220" s="1185"/>
      <c r="H220" s="1185"/>
      <c r="I220" s="1185"/>
      <c r="J220" s="1185"/>
      <c r="K220" s="1185"/>
      <c r="L220" s="1189"/>
      <c r="M220" s="1180"/>
      <c r="N220" s="1180"/>
      <c r="O220" s="1190"/>
      <c r="P220" s="1189"/>
      <c r="Q220" s="1180"/>
      <c r="R220" s="1180"/>
      <c r="S220" s="1190"/>
      <c r="T220" s="1189"/>
      <c r="U220" s="1180"/>
      <c r="V220" s="1180"/>
      <c r="W220" s="1190"/>
      <c r="X220" s="1189"/>
      <c r="Y220" s="1180"/>
      <c r="Z220" s="1180"/>
      <c r="AA220" s="1190"/>
      <c r="AB220" s="1189"/>
      <c r="AC220" s="1180"/>
      <c r="AD220" s="1180"/>
      <c r="AE220" s="1190"/>
      <c r="AF220" s="1189"/>
      <c r="AG220" s="1180"/>
      <c r="AH220" s="1180"/>
      <c r="AI220" s="1190"/>
      <c r="AJ220" s="1189"/>
      <c r="AK220" s="1180"/>
      <c r="AL220" s="1180"/>
      <c r="AM220" s="1190"/>
      <c r="AN220" s="1179"/>
      <c r="AO220" s="1180"/>
      <c r="AP220" s="1180"/>
      <c r="AQ220" s="1180"/>
      <c r="AR220" s="1181"/>
    </row>
    <row r="221" spans="2:44" s="978" customFormat="1" ht="27" customHeight="1">
      <c r="B221" s="1184" t="s">
        <v>734</v>
      </c>
      <c r="C221" s="1185"/>
      <c r="D221" s="1185"/>
      <c r="E221" s="1185"/>
      <c r="F221" s="1185"/>
      <c r="G221" s="1185"/>
      <c r="H221" s="1185"/>
      <c r="I221" s="1185"/>
      <c r="J221" s="1185"/>
      <c r="K221" s="1185"/>
      <c r="L221" s="1089"/>
      <c r="M221" s="1090"/>
      <c r="N221" s="1090"/>
      <c r="O221" s="1091"/>
      <c r="P221" s="1089"/>
      <c r="Q221" s="1090"/>
      <c r="R221" s="1090"/>
      <c r="S221" s="1091"/>
      <c r="T221" s="1089"/>
      <c r="U221" s="1090"/>
      <c r="V221" s="1090"/>
      <c r="W221" s="1091"/>
      <c r="X221" s="1089"/>
      <c r="Y221" s="1090"/>
      <c r="Z221" s="1090"/>
      <c r="AA221" s="1091"/>
      <c r="AB221" s="1089"/>
      <c r="AC221" s="1090"/>
      <c r="AD221" s="1090"/>
      <c r="AE221" s="1091"/>
      <c r="AF221" s="1089"/>
      <c r="AG221" s="1090"/>
      <c r="AH221" s="1090"/>
      <c r="AI221" s="1091"/>
      <c r="AJ221" s="1089"/>
      <c r="AK221" s="1090"/>
      <c r="AL221" s="1090"/>
      <c r="AM221" s="1091"/>
      <c r="AN221" s="1092"/>
      <c r="AO221" s="1090"/>
      <c r="AP221" s="1090"/>
      <c r="AQ221" s="1090"/>
      <c r="AR221" s="1093"/>
    </row>
    <row r="222" spans="2:44" s="978" customFormat="1" ht="27" customHeight="1">
      <c r="B222" s="1191" t="s">
        <v>735</v>
      </c>
      <c r="C222" s="1192"/>
      <c r="D222" s="1192"/>
      <c r="E222" s="1192"/>
      <c r="F222" s="1192"/>
      <c r="G222" s="1192"/>
      <c r="H222" s="1192"/>
      <c r="I222" s="1192"/>
      <c r="J222" s="1192"/>
      <c r="K222" s="1192"/>
      <c r="L222" s="1158"/>
      <c r="M222" s="1159"/>
      <c r="N222" s="1159"/>
      <c r="O222" s="1160"/>
      <c r="P222" s="1158"/>
      <c r="Q222" s="1159"/>
      <c r="R222" s="1159"/>
      <c r="S222" s="1160"/>
      <c r="T222" s="1158"/>
      <c r="U222" s="1159"/>
      <c r="V222" s="1159"/>
      <c r="W222" s="1160"/>
      <c r="X222" s="1158"/>
      <c r="Y222" s="1159"/>
      <c r="Z222" s="1159"/>
      <c r="AA222" s="1160"/>
      <c r="AB222" s="1158"/>
      <c r="AC222" s="1159"/>
      <c r="AD222" s="1159"/>
      <c r="AE222" s="1160"/>
      <c r="AF222" s="1158"/>
      <c r="AG222" s="1159"/>
      <c r="AH222" s="1159"/>
      <c r="AI222" s="1160"/>
      <c r="AJ222" s="1158"/>
      <c r="AK222" s="1159"/>
      <c r="AL222" s="1159"/>
      <c r="AM222" s="1160"/>
      <c r="AN222" s="1182"/>
      <c r="AO222" s="1159"/>
      <c r="AP222" s="1159"/>
      <c r="AQ222" s="1159"/>
      <c r="AR222" s="1183"/>
    </row>
    <row r="223" spans="2:44" s="978" customFormat="1" ht="27" customHeight="1">
      <c r="B223" s="1191" t="s">
        <v>724</v>
      </c>
      <c r="C223" s="1192"/>
      <c r="D223" s="1192"/>
      <c r="E223" s="1192"/>
      <c r="F223" s="1192"/>
      <c r="G223" s="1192"/>
      <c r="H223" s="1192"/>
      <c r="I223" s="1192"/>
      <c r="J223" s="1192"/>
      <c r="K223" s="1192"/>
      <c r="L223" s="1158"/>
      <c r="M223" s="1159"/>
      <c r="N223" s="1159"/>
      <c r="O223" s="1160"/>
      <c r="P223" s="1158"/>
      <c r="Q223" s="1159"/>
      <c r="R223" s="1159"/>
      <c r="S223" s="1160"/>
      <c r="T223" s="1158"/>
      <c r="U223" s="1159"/>
      <c r="V223" s="1159"/>
      <c r="W223" s="1160"/>
      <c r="X223" s="1158"/>
      <c r="Y223" s="1159"/>
      <c r="Z223" s="1159"/>
      <c r="AA223" s="1160"/>
      <c r="AB223" s="1158"/>
      <c r="AC223" s="1159"/>
      <c r="AD223" s="1159"/>
      <c r="AE223" s="1160"/>
      <c r="AF223" s="1158"/>
      <c r="AG223" s="1159"/>
      <c r="AH223" s="1159"/>
      <c r="AI223" s="1160"/>
      <c r="AJ223" s="1158"/>
      <c r="AK223" s="1159"/>
      <c r="AL223" s="1159"/>
      <c r="AM223" s="1160"/>
      <c r="AN223" s="1182"/>
      <c r="AO223" s="1159"/>
      <c r="AP223" s="1159"/>
      <c r="AQ223" s="1159"/>
      <c r="AR223" s="1183"/>
    </row>
    <row r="224" spans="2:44" s="978" customFormat="1" ht="27" customHeight="1">
      <c r="B224" s="1184"/>
      <c r="C224" s="1185"/>
      <c r="D224" s="1185"/>
      <c r="E224" s="1185"/>
      <c r="F224" s="1185"/>
      <c r="G224" s="1185"/>
      <c r="H224" s="1185"/>
      <c r="I224" s="1185"/>
      <c r="J224" s="1185"/>
      <c r="K224" s="1185"/>
      <c r="L224" s="1158"/>
      <c r="M224" s="1159"/>
      <c r="N224" s="1159"/>
      <c r="O224" s="1160"/>
      <c r="P224" s="1158"/>
      <c r="Q224" s="1159"/>
      <c r="R224" s="1159"/>
      <c r="S224" s="1160"/>
      <c r="T224" s="1158"/>
      <c r="U224" s="1159"/>
      <c r="V224" s="1159"/>
      <c r="W224" s="1160"/>
      <c r="X224" s="1158"/>
      <c r="Y224" s="1159"/>
      <c r="Z224" s="1159"/>
      <c r="AA224" s="1160"/>
      <c r="AB224" s="1158"/>
      <c r="AC224" s="1159"/>
      <c r="AD224" s="1159"/>
      <c r="AE224" s="1160"/>
      <c r="AF224" s="1158"/>
      <c r="AG224" s="1159"/>
      <c r="AH224" s="1159"/>
      <c r="AI224" s="1160"/>
      <c r="AJ224" s="1158"/>
      <c r="AK224" s="1159"/>
      <c r="AL224" s="1159"/>
      <c r="AM224" s="1160"/>
      <c r="AN224" s="1182"/>
      <c r="AO224" s="1159"/>
      <c r="AP224" s="1159"/>
      <c r="AQ224" s="1159"/>
      <c r="AR224" s="1183"/>
    </row>
    <row r="225" spans="2:51" s="978" customFormat="1" ht="27" customHeight="1">
      <c r="B225" s="1184"/>
      <c r="C225" s="1185"/>
      <c r="D225" s="1185"/>
      <c r="E225" s="1185"/>
      <c r="F225" s="1185"/>
      <c r="G225" s="1185"/>
      <c r="H225" s="1185"/>
      <c r="I225" s="1185"/>
      <c r="J225" s="1185"/>
      <c r="K225" s="1185"/>
      <c r="L225" s="1158"/>
      <c r="M225" s="1159"/>
      <c r="N225" s="1159"/>
      <c r="O225" s="1160"/>
      <c r="P225" s="1158"/>
      <c r="Q225" s="1159"/>
      <c r="R225" s="1159"/>
      <c r="S225" s="1160"/>
      <c r="T225" s="1158"/>
      <c r="U225" s="1159"/>
      <c r="V225" s="1159"/>
      <c r="W225" s="1160"/>
      <c r="X225" s="1158"/>
      <c r="Y225" s="1159"/>
      <c r="Z225" s="1159"/>
      <c r="AA225" s="1160"/>
      <c r="AB225" s="1158"/>
      <c r="AC225" s="1159"/>
      <c r="AD225" s="1159"/>
      <c r="AE225" s="1160"/>
      <c r="AF225" s="1158"/>
      <c r="AG225" s="1159"/>
      <c r="AH225" s="1159"/>
      <c r="AI225" s="1160"/>
      <c r="AJ225" s="1158"/>
      <c r="AK225" s="1159"/>
      <c r="AL225" s="1159"/>
      <c r="AM225" s="1160"/>
      <c r="AN225" s="1182"/>
      <c r="AO225" s="1159"/>
      <c r="AP225" s="1159"/>
      <c r="AQ225" s="1159"/>
      <c r="AR225" s="1183"/>
    </row>
    <row r="226" spans="2:51" s="978" customFormat="1" ht="27" customHeight="1">
      <c r="B226" s="1184"/>
      <c r="C226" s="1185"/>
      <c r="D226" s="1185"/>
      <c r="E226" s="1185"/>
      <c r="F226" s="1185"/>
      <c r="G226" s="1185"/>
      <c r="H226" s="1185"/>
      <c r="I226" s="1185"/>
      <c r="J226" s="1185"/>
      <c r="K226" s="1185"/>
      <c r="L226" s="1158"/>
      <c r="M226" s="1159"/>
      <c r="N226" s="1159"/>
      <c r="O226" s="1160"/>
      <c r="P226" s="1158"/>
      <c r="Q226" s="1159"/>
      <c r="R226" s="1159"/>
      <c r="S226" s="1160"/>
      <c r="T226" s="1158"/>
      <c r="U226" s="1159"/>
      <c r="V226" s="1159"/>
      <c r="W226" s="1160"/>
      <c r="X226" s="1158"/>
      <c r="Y226" s="1159"/>
      <c r="Z226" s="1159"/>
      <c r="AA226" s="1160"/>
      <c r="AB226" s="1158"/>
      <c r="AC226" s="1159"/>
      <c r="AD226" s="1159"/>
      <c r="AE226" s="1160"/>
      <c r="AF226" s="1158"/>
      <c r="AG226" s="1159"/>
      <c r="AH226" s="1159"/>
      <c r="AI226" s="1160"/>
      <c r="AJ226" s="1158"/>
      <c r="AK226" s="1159"/>
      <c r="AL226" s="1159"/>
      <c r="AM226" s="1160"/>
      <c r="AN226" s="1182"/>
      <c r="AO226" s="1159"/>
      <c r="AP226" s="1159"/>
      <c r="AQ226" s="1159"/>
      <c r="AR226" s="1183"/>
    </row>
    <row r="227" spans="2:51" s="978" customFormat="1" ht="27" customHeight="1">
      <c r="B227" s="1184"/>
      <c r="C227" s="1185"/>
      <c r="D227" s="1185"/>
      <c r="E227" s="1185"/>
      <c r="F227" s="1185"/>
      <c r="G227" s="1185"/>
      <c r="H227" s="1185"/>
      <c r="I227" s="1185"/>
      <c r="J227" s="1185"/>
      <c r="K227" s="1185"/>
      <c r="L227" s="1158"/>
      <c r="M227" s="1159"/>
      <c r="N227" s="1159"/>
      <c r="O227" s="1160"/>
      <c r="P227" s="1158"/>
      <c r="Q227" s="1159"/>
      <c r="R227" s="1159"/>
      <c r="S227" s="1160"/>
      <c r="T227" s="1158"/>
      <c r="U227" s="1159"/>
      <c r="V227" s="1159"/>
      <c r="W227" s="1160"/>
      <c r="X227" s="1158"/>
      <c r="Y227" s="1159"/>
      <c r="Z227" s="1159"/>
      <c r="AA227" s="1160"/>
      <c r="AB227" s="1158"/>
      <c r="AC227" s="1159"/>
      <c r="AD227" s="1159"/>
      <c r="AE227" s="1160"/>
      <c r="AF227" s="1158"/>
      <c r="AG227" s="1159"/>
      <c r="AH227" s="1159"/>
      <c r="AI227" s="1160"/>
      <c r="AJ227" s="1158"/>
      <c r="AK227" s="1159"/>
      <c r="AL227" s="1159"/>
      <c r="AM227" s="1160"/>
      <c r="AN227" s="1182"/>
      <c r="AO227" s="1159"/>
      <c r="AP227" s="1159"/>
      <c r="AQ227" s="1159"/>
      <c r="AR227" s="1183"/>
    </row>
    <row r="228" spans="2:51" s="978" customFormat="1" ht="27" customHeight="1">
      <c r="B228" s="1184"/>
      <c r="C228" s="1185"/>
      <c r="D228" s="1185"/>
      <c r="E228" s="1185"/>
      <c r="F228" s="1185"/>
      <c r="G228" s="1185"/>
      <c r="H228" s="1185"/>
      <c r="I228" s="1185"/>
      <c r="J228" s="1185"/>
      <c r="K228" s="1185"/>
      <c r="L228" s="1158"/>
      <c r="M228" s="1159"/>
      <c r="N228" s="1159"/>
      <c r="O228" s="1160"/>
      <c r="P228" s="1158"/>
      <c r="Q228" s="1159"/>
      <c r="R228" s="1159"/>
      <c r="S228" s="1160"/>
      <c r="T228" s="1158"/>
      <c r="U228" s="1159"/>
      <c r="V228" s="1159"/>
      <c r="W228" s="1160"/>
      <c r="X228" s="1158"/>
      <c r="Y228" s="1159"/>
      <c r="Z228" s="1159"/>
      <c r="AA228" s="1160"/>
      <c r="AB228" s="1158"/>
      <c r="AC228" s="1159"/>
      <c r="AD228" s="1159"/>
      <c r="AE228" s="1160"/>
      <c r="AF228" s="1158"/>
      <c r="AG228" s="1159"/>
      <c r="AH228" s="1159"/>
      <c r="AI228" s="1160"/>
      <c r="AJ228" s="1158"/>
      <c r="AK228" s="1159"/>
      <c r="AL228" s="1159"/>
      <c r="AM228" s="1160"/>
      <c r="AN228" s="1182"/>
      <c r="AO228" s="1159"/>
      <c r="AP228" s="1159"/>
      <c r="AQ228" s="1159"/>
      <c r="AR228" s="1183"/>
    </row>
    <row r="229" spans="2:51" s="978" customFormat="1" ht="27" customHeight="1" thickBot="1">
      <c r="B229" s="1191"/>
      <c r="C229" s="1192"/>
      <c r="D229" s="1192"/>
      <c r="E229" s="1192"/>
      <c r="F229" s="1192"/>
      <c r="G229" s="1192"/>
      <c r="H229" s="1192"/>
      <c r="I229" s="1192"/>
      <c r="J229" s="1192"/>
      <c r="K229" s="1192"/>
      <c r="L229" s="1158"/>
      <c r="M229" s="1159"/>
      <c r="N229" s="1159"/>
      <c r="O229" s="1160"/>
      <c r="P229" s="1158"/>
      <c r="Q229" s="1159"/>
      <c r="R229" s="1159"/>
      <c r="S229" s="1160"/>
      <c r="T229" s="1158"/>
      <c r="U229" s="1159"/>
      <c r="V229" s="1159"/>
      <c r="W229" s="1160"/>
      <c r="X229" s="1158"/>
      <c r="Y229" s="1159"/>
      <c r="Z229" s="1159"/>
      <c r="AA229" s="1160"/>
      <c r="AB229" s="1158"/>
      <c r="AC229" s="1159"/>
      <c r="AD229" s="1159"/>
      <c r="AE229" s="1160"/>
      <c r="AF229" s="1158"/>
      <c r="AG229" s="1159"/>
      <c r="AH229" s="1159"/>
      <c r="AI229" s="1160"/>
      <c r="AJ229" s="1158"/>
      <c r="AK229" s="1159"/>
      <c r="AL229" s="1159"/>
      <c r="AM229" s="1160"/>
      <c r="AN229" s="1182"/>
      <c r="AO229" s="1159"/>
      <c r="AP229" s="1159"/>
      <c r="AQ229" s="1159"/>
      <c r="AR229" s="1183"/>
    </row>
    <row r="230" spans="2:51" s="978" customFormat="1" ht="18" customHeight="1">
      <c r="B230" s="981" t="s">
        <v>708</v>
      </c>
      <c r="C230" s="982"/>
      <c r="D230" s="982"/>
      <c r="E230" s="982"/>
      <c r="F230" s="982"/>
      <c r="G230" s="982"/>
      <c r="H230" s="982"/>
      <c r="I230" s="982"/>
      <c r="J230" s="982"/>
      <c r="K230" s="982"/>
      <c r="L230" s="982"/>
      <c r="M230" s="982"/>
      <c r="N230" s="982"/>
      <c r="O230" s="982"/>
      <c r="P230" s="982"/>
      <c r="Q230" s="982"/>
      <c r="R230" s="982"/>
      <c r="S230" s="982"/>
      <c r="T230" s="982"/>
      <c r="U230" s="982"/>
      <c r="V230" s="982"/>
      <c r="W230" s="982"/>
      <c r="X230" s="982"/>
      <c r="Y230" s="982"/>
      <c r="Z230" s="982"/>
      <c r="AA230" s="982"/>
      <c r="AB230" s="982"/>
      <c r="AC230" s="982"/>
      <c r="AD230" s="982"/>
      <c r="AE230" s="982"/>
      <c r="AF230" s="982"/>
      <c r="AG230" s="982"/>
      <c r="AH230" s="982"/>
      <c r="AI230" s="982"/>
      <c r="AJ230" s="982"/>
      <c r="AK230" s="982"/>
      <c r="AL230" s="982"/>
      <c r="AM230" s="982"/>
      <c r="AN230" s="982"/>
      <c r="AO230" s="982"/>
      <c r="AP230" s="982"/>
      <c r="AQ230" s="982"/>
      <c r="AR230" s="983"/>
    </row>
    <row r="231" spans="2:51" s="978" customFormat="1" ht="18" customHeight="1">
      <c r="B231" s="986"/>
      <c r="C231" s="1096" t="s">
        <v>709</v>
      </c>
      <c r="D231" s="1097"/>
      <c r="E231" s="1100" t="s">
        <v>825</v>
      </c>
      <c r="F231" s="984"/>
      <c r="G231" s="984"/>
      <c r="H231" s="984"/>
      <c r="I231" s="984"/>
      <c r="J231" s="984"/>
      <c r="K231" s="984"/>
      <c r="L231" s="984"/>
      <c r="M231" s="984"/>
      <c r="N231" s="984"/>
      <c r="O231" s="984"/>
      <c r="P231" s="984"/>
      <c r="Q231" s="984"/>
      <c r="R231" s="984"/>
      <c r="S231" s="984"/>
      <c r="T231" s="984"/>
      <c r="U231" s="984"/>
      <c r="V231" s="984"/>
      <c r="W231" s="984"/>
      <c r="X231" s="984"/>
      <c r="Y231" s="984"/>
      <c r="Z231" s="984"/>
      <c r="AA231" s="984"/>
      <c r="AB231" s="984"/>
      <c r="AC231" s="984"/>
      <c r="AD231" s="984"/>
      <c r="AE231" s="984"/>
      <c r="AF231" s="984"/>
      <c r="AG231" s="984"/>
      <c r="AH231" s="984"/>
      <c r="AI231" s="984"/>
      <c r="AJ231" s="984"/>
      <c r="AK231" s="984"/>
      <c r="AL231" s="984"/>
      <c r="AM231" s="984"/>
      <c r="AN231" s="984"/>
      <c r="AO231" s="984"/>
      <c r="AP231" s="984"/>
      <c r="AQ231" s="984"/>
      <c r="AR231" s="987"/>
    </row>
    <row r="232" spans="2:51" s="978" customFormat="1" ht="18" customHeight="1">
      <c r="B232" s="986"/>
      <c r="C232" s="1098" t="s">
        <v>710</v>
      </c>
      <c r="D232" s="984"/>
      <c r="E232" s="984" t="s">
        <v>826</v>
      </c>
      <c r="F232" s="984"/>
      <c r="G232" s="984"/>
      <c r="H232" s="984"/>
      <c r="I232" s="984"/>
      <c r="J232" s="984"/>
      <c r="K232" s="984"/>
      <c r="L232" s="984"/>
      <c r="M232" s="984"/>
      <c r="N232" s="984"/>
      <c r="O232" s="984"/>
      <c r="P232" s="984"/>
      <c r="Q232" s="984"/>
      <c r="R232" s="984"/>
      <c r="S232" s="984"/>
      <c r="T232" s="984"/>
      <c r="U232" s="984"/>
      <c r="V232" s="984"/>
      <c r="W232" s="984"/>
      <c r="X232" s="984"/>
      <c r="Y232" s="984"/>
      <c r="Z232" s="984"/>
      <c r="AA232" s="984"/>
      <c r="AB232" s="984"/>
      <c r="AC232" s="984"/>
      <c r="AD232" s="984"/>
      <c r="AE232" s="984"/>
      <c r="AF232" s="984"/>
      <c r="AG232" s="984"/>
      <c r="AH232" s="984"/>
      <c r="AI232" s="984"/>
      <c r="AJ232" s="984"/>
      <c r="AK232" s="984"/>
      <c r="AL232" s="984"/>
      <c r="AM232" s="984"/>
      <c r="AN232" s="984"/>
      <c r="AO232" s="984"/>
      <c r="AP232" s="984"/>
      <c r="AQ232" s="984"/>
      <c r="AR232" s="987"/>
      <c r="AS232" s="984"/>
      <c r="AT232" s="985"/>
      <c r="AU232" s="985"/>
      <c r="AV232" s="985"/>
      <c r="AW232" s="985"/>
      <c r="AX232" s="985"/>
      <c r="AY232" s="985"/>
    </row>
    <row r="233" spans="2:51" s="978" customFormat="1" ht="18" customHeight="1">
      <c r="B233" s="986"/>
      <c r="C233" s="1099" t="s">
        <v>823</v>
      </c>
      <c r="D233" s="1097"/>
      <c r="E233" s="1100" t="s">
        <v>827</v>
      </c>
      <c r="F233" s="984"/>
      <c r="G233" s="984"/>
      <c r="H233" s="984"/>
      <c r="I233" s="984"/>
      <c r="J233" s="984"/>
      <c r="K233" s="984"/>
      <c r="L233" s="984"/>
      <c r="M233" s="984"/>
      <c r="N233" s="984"/>
      <c r="O233" s="984"/>
      <c r="P233" s="984"/>
      <c r="Q233" s="984"/>
      <c r="R233" s="984"/>
      <c r="S233" s="984"/>
      <c r="T233" s="984"/>
      <c r="U233" s="984"/>
      <c r="V233" s="984"/>
      <c r="W233" s="984"/>
      <c r="X233" s="984"/>
      <c r="Y233" s="984"/>
      <c r="Z233" s="984"/>
      <c r="AA233" s="984"/>
      <c r="AB233" s="984"/>
      <c r="AC233" s="984"/>
      <c r="AD233" s="984"/>
      <c r="AE233" s="984"/>
      <c r="AF233" s="984"/>
      <c r="AG233" s="984"/>
      <c r="AH233" s="984"/>
      <c r="AI233" s="984"/>
      <c r="AJ233" s="984"/>
      <c r="AK233" s="984"/>
      <c r="AL233" s="984"/>
      <c r="AM233" s="984"/>
      <c r="AN233" s="984"/>
      <c r="AO233" s="984"/>
      <c r="AP233" s="984"/>
      <c r="AQ233" s="984"/>
      <c r="AR233" s="987"/>
      <c r="AS233" s="984"/>
      <c r="AT233" s="984"/>
      <c r="AU233" s="984"/>
      <c r="AV233" s="984"/>
      <c r="AW233" s="984"/>
      <c r="AX233" s="984"/>
      <c r="AY233" s="984"/>
    </row>
    <row r="234" spans="2:51" s="978" customFormat="1" ht="18" customHeight="1" thickBot="1">
      <c r="B234" s="990"/>
      <c r="C234" s="1095" t="s">
        <v>824</v>
      </c>
      <c r="D234" s="988"/>
      <c r="E234" s="1101" t="s">
        <v>828</v>
      </c>
      <c r="F234" s="991"/>
      <c r="G234" s="991"/>
      <c r="H234" s="991"/>
      <c r="I234" s="991"/>
      <c r="J234" s="991"/>
      <c r="K234" s="991"/>
      <c r="L234" s="991"/>
      <c r="M234" s="991"/>
      <c r="N234" s="991"/>
      <c r="O234" s="991"/>
      <c r="P234" s="991"/>
      <c r="Q234" s="991"/>
      <c r="R234" s="991"/>
      <c r="S234" s="991"/>
      <c r="T234" s="991"/>
      <c r="U234" s="991"/>
      <c r="V234" s="991"/>
      <c r="W234" s="991"/>
      <c r="X234" s="991"/>
      <c r="Y234" s="991"/>
      <c r="Z234" s="991"/>
      <c r="AA234" s="991"/>
      <c r="AB234" s="991"/>
      <c r="AC234" s="991"/>
      <c r="AD234" s="991"/>
      <c r="AE234" s="991"/>
      <c r="AF234" s="991"/>
      <c r="AG234" s="991"/>
      <c r="AH234" s="991"/>
      <c r="AI234" s="991"/>
      <c r="AJ234" s="991"/>
      <c r="AK234" s="991"/>
      <c r="AL234" s="991"/>
      <c r="AM234" s="991"/>
      <c r="AN234" s="991"/>
      <c r="AO234" s="991"/>
      <c r="AP234" s="991"/>
      <c r="AQ234" s="991"/>
      <c r="AR234" s="992"/>
      <c r="AS234" s="984"/>
      <c r="AT234" s="984"/>
      <c r="AU234" s="984"/>
      <c r="AV234" s="984"/>
      <c r="AW234" s="984"/>
      <c r="AX234" s="984"/>
      <c r="AY234" s="984"/>
    </row>
    <row r="235" spans="2:51">
      <c r="AP235" s="1161"/>
      <c r="AQ235" s="1161"/>
      <c r="AR235" s="1161"/>
    </row>
    <row r="236" spans="2:51" s="975" customFormat="1" ht="23.5">
      <c r="B236" s="1162" t="s">
        <v>706</v>
      </c>
      <c r="C236" s="1162"/>
      <c r="D236" s="1162"/>
      <c r="E236" s="1162"/>
      <c r="F236" s="1162"/>
      <c r="G236" s="1162"/>
      <c r="H236" s="1162"/>
      <c r="I236" s="1162"/>
      <c r="J236" s="1162"/>
      <c r="K236" s="1162"/>
      <c r="L236" s="1162"/>
      <c r="M236" s="1162"/>
      <c r="N236" s="1162"/>
      <c r="O236" s="1162"/>
      <c r="P236" s="1162"/>
      <c r="Q236" s="1162"/>
      <c r="R236" s="1162"/>
      <c r="S236" s="1162"/>
      <c r="T236" s="1162"/>
      <c r="U236" s="1162"/>
      <c r="V236" s="1162"/>
      <c r="W236" s="1162"/>
      <c r="X236" s="1162"/>
      <c r="Y236" s="1162"/>
      <c r="Z236" s="1162"/>
      <c r="AA236" s="1162"/>
      <c r="AB236" s="1162"/>
      <c r="AC236" s="1162"/>
      <c r="AD236" s="1162"/>
      <c r="AE236" s="1162"/>
      <c r="AF236" s="1162"/>
      <c r="AG236" s="1162"/>
      <c r="AH236" s="1162"/>
      <c r="AI236" s="1162"/>
      <c r="AJ236" s="1162"/>
      <c r="AK236" s="1162"/>
      <c r="AL236" s="1162"/>
      <c r="AM236" s="1162"/>
      <c r="AN236" s="1162"/>
      <c r="AO236" s="1162"/>
      <c r="AP236" s="1162"/>
      <c r="AQ236" s="1162"/>
      <c r="AR236" s="1162"/>
    </row>
    <row r="237" spans="2:51" s="976" customFormat="1" ht="10.5" customHeight="1"/>
    <row r="238" spans="2:51" s="978" customFormat="1" ht="20.149999999999999" customHeight="1">
      <c r="B238" s="978" t="s">
        <v>804</v>
      </c>
      <c r="AF238" s="979"/>
      <c r="AG238" s="979"/>
      <c r="AH238" s="979"/>
      <c r="AI238" s="979"/>
      <c r="AJ238" s="979"/>
      <c r="AK238" s="979"/>
      <c r="AL238" s="979"/>
      <c r="AM238" s="979"/>
      <c r="AN238" s="979"/>
      <c r="AO238" s="979"/>
      <c r="AP238" s="979"/>
      <c r="AQ238" s="979"/>
      <c r="AR238" s="979"/>
    </row>
    <row r="239" spans="2:51" s="978" customFormat="1" ht="20.149999999999999" customHeight="1">
      <c r="B239" s="978" t="s">
        <v>806</v>
      </c>
      <c r="AF239" s="979"/>
      <c r="AG239" s="979"/>
      <c r="AH239" s="979"/>
      <c r="AI239" s="979"/>
      <c r="AJ239" s="979"/>
      <c r="AK239" s="979"/>
      <c r="AL239" s="979"/>
      <c r="AM239" s="979"/>
      <c r="AN239" s="979"/>
      <c r="AO239" s="979"/>
      <c r="AP239" s="979"/>
      <c r="AQ239" s="979"/>
      <c r="AR239" s="979"/>
      <c r="AV239" s="1196"/>
      <c r="AW239" s="1196"/>
      <c r="AX239" s="1196"/>
      <c r="AY239" s="1196"/>
    </row>
    <row r="240" spans="2:51" s="978" customFormat="1" ht="20.149999999999999" customHeight="1">
      <c r="B240" s="978" t="s">
        <v>732</v>
      </c>
      <c r="AF240" s="979"/>
      <c r="AG240" s="979"/>
      <c r="AH240" s="979"/>
      <c r="AI240" s="979"/>
      <c r="AJ240" s="979"/>
      <c r="AK240" s="979"/>
      <c r="AL240" s="979"/>
      <c r="AM240" s="979"/>
      <c r="AN240" s="979"/>
      <c r="AO240" s="979"/>
      <c r="AP240" s="979"/>
      <c r="AQ240" s="979"/>
      <c r="AR240" s="979"/>
      <c r="AV240" s="1196"/>
      <c r="AW240" s="1196"/>
      <c r="AX240" s="1196"/>
      <c r="AY240" s="1196"/>
    </row>
    <row r="241" spans="2:51" s="978" customFormat="1" ht="20.149999999999999" customHeight="1">
      <c r="B241" s="978" t="s">
        <v>847</v>
      </c>
      <c r="AF241" s="979"/>
      <c r="AG241" s="979"/>
      <c r="AH241" s="979"/>
      <c r="AI241" s="979"/>
      <c r="AJ241" s="979"/>
      <c r="AK241" s="979"/>
      <c r="AL241" s="979"/>
      <c r="AM241" s="979"/>
      <c r="AN241" s="979"/>
      <c r="AO241" s="979"/>
      <c r="AP241" s="979"/>
      <c r="AQ241" s="979"/>
      <c r="AR241" s="979"/>
      <c r="AV241" s="1196"/>
      <c r="AW241" s="1196"/>
      <c r="AX241" s="1196"/>
      <c r="AY241" s="1196"/>
    </row>
    <row r="242" spans="2:51" s="978" customFormat="1" ht="10" customHeight="1">
      <c r="AF242" s="979"/>
      <c r="AG242" s="979"/>
      <c r="AH242" s="979"/>
      <c r="AI242" s="979"/>
      <c r="AJ242" s="979"/>
      <c r="AK242" s="979"/>
      <c r="AL242" s="979"/>
      <c r="AM242" s="979"/>
      <c r="AN242" s="979"/>
      <c r="AO242" s="979"/>
      <c r="AP242" s="979"/>
      <c r="AQ242" s="979"/>
      <c r="AR242" s="979"/>
    </row>
    <row r="243" spans="2:51" s="980" customFormat="1" ht="19.5" thickBot="1">
      <c r="AR243" s="989" t="s">
        <v>733</v>
      </c>
    </row>
    <row r="244" spans="2:51" s="978" customFormat="1" ht="24" customHeight="1">
      <c r="B244" s="1163" t="s">
        <v>707</v>
      </c>
      <c r="C244" s="1164"/>
      <c r="D244" s="1164"/>
      <c r="E244" s="1164"/>
      <c r="F244" s="1164"/>
      <c r="G244" s="1164"/>
      <c r="H244" s="1164"/>
      <c r="I244" s="1164"/>
      <c r="J244" s="1164"/>
      <c r="K244" s="1164"/>
      <c r="L244" s="1193" t="s">
        <v>714</v>
      </c>
      <c r="M244" s="1194"/>
      <c r="N244" s="1194"/>
      <c r="O244" s="1194"/>
      <c r="P244" s="1194"/>
      <c r="Q244" s="1194"/>
      <c r="R244" s="1194"/>
      <c r="S244" s="1194"/>
      <c r="T244" s="1194"/>
      <c r="U244" s="1194"/>
      <c r="V244" s="1194"/>
      <c r="W244" s="1194"/>
      <c r="X244" s="1194"/>
      <c r="Y244" s="1194"/>
      <c r="Z244" s="1194"/>
      <c r="AA244" s="1194"/>
      <c r="AB244" s="1194"/>
      <c r="AC244" s="1194"/>
      <c r="AD244" s="1194"/>
      <c r="AE244" s="1194"/>
      <c r="AF244" s="1194"/>
      <c r="AG244" s="1194"/>
      <c r="AH244" s="1194"/>
      <c r="AI244" s="1194"/>
      <c r="AJ244" s="1194"/>
      <c r="AK244" s="1194"/>
      <c r="AL244" s="1194"/>
      <c r="AM244" s="1195"/>
      <c r="AN244" s="1173" t="s">
        <v>711</v>
      </c>
      <c r="AO244" s="1174"/>
      <c r="AP244" s="1174"/>
      <c r="AQ244" s="1174"/>
      <c r="AR244" s="1175"/>
    </row>
    <row r="245" spans="2:51" s="978" customFormat="1" ht="29.15" customHeight="1" thickBot="1">
      <c r="B245" s="1165"/>
      <c r="C245" s="1166"/>
      <c r="D245" s="1166"/>
      <c r="E245" s="1166"/>
      <c r="F245" s="1166"/>
      <c r="G245" s="1166"/>
      <c r="H245" s="1166"/>
      <c r="I245" s="1166"/>
      <c r="J245" s="1166"/>
      <c r="K245" s="1166"/>
      <c r="L245" s="1167" t="s">
        <v>820</v>
      </c>
      <c r="M245" s="1168"/>
      <c r="N245" s="1168"/>
      <c r="O245" s="1169"/>
      <c r="P245" s="1170" t="s">
        <v>821</v>
      </c>
      <c r="Q245" s="1171"/>
      <c r="R245" s="1171"/>
      <c r="S245" s="1172"/>
      <c r="T245" s="1167" t="s">
        <v>822</v>
      </c>
      <c r="U245" s="1168"/>
      <c r="V245" s="1168"/>
      <c r="W245" s="1169"/>
      <c r="X245" s="1167" t="s">
        <v>716</v>
      </c>
      <c r="Y245" s="1168"/>
      <c r="Z245" s="1168"/>
      <c r="AA245" s="1169"/>
      <c r="AB245" s="1167" t="s">
        <v>776</v>
      </c>
      <c r="AC245" s="1168"/>
      <c r="AD245" s="1168"/>
      <c r="AE245" s="1169"/>
      <c r="AF245" s="1167" t="s">
        <v>717</v>
      </c>
      <c r="AG245" s="1168"/>
      <c r="AH245" s="1168"/>
      <c r="AI245" s="1169"/>
      <c r="AJ245" s="1167" t="s">
        <v>718</v>
      </c>
      <c r="AK245" s="1168"/>
      <c r="AL245" s="1168"/>
      <c r="AM245" s="1169"/>
      <c r="AN245" s="1176"/>
      <c r="AO245" s="1177"/>
      <c r="AP245" s="1177"/>
      <c r="AQ245" s="1177"/>
      <c r="AR245" s="1178"/>
    </row>
    <row r="246" spans="2:51" s="978" customFormat="1" ht="27" customHeight="1" thickTop="1">
      <c r="B246" s="1184" t="s">
        <v>846</v>
      </c>
      <c r="C246" s="1185"/>
      <c r="D246" s="1185"/>
      <c r="E246" s="1185"/>
      <c r="F246" s="1185"/>
      <c r="G246" s="1185"/>
      <c r="H246" s="1185"/>
      <c r="I246" s="1185"/>
      <c r="J246" s="1185"/>
      <c r="K246" s="1185"/>
      <c r="L246" s="1189"/>
      <c r="M246" s="1180"/>
      <c r="N246" s="1180"/>
      <c r="O246" s="1190"/>
      <c r="P246" s="1189"/>
      <c r="Q246" s="1180"/>
      <c r="R246" s="1180"/>
      <c r="S246" s="1190"/>
      <c r="T246" s="1189"/>
      <c r="U246" s="1180"/>
      <c r="V246" s="1180"/>
      <c r="W246" s="1190"/>
      <c r="X246" s="1189"/>
      <c r="Y246" s="1180"/>
      <c r="Z246" s="1180"/>
      <c r="AA246" s="1190"/>
      <c r="AB246" s="1189"/>
      <c r="AC246" s="1180"/>
      <c r="AD246" s="1180"/>
      <c r="AE246" s="1190"/>
      <c r="AF246" s="1189"/>
      <c r="AG246" s="1180"/>
      <c r="AH246" s="1180"/>
      <c r="AI246" s="1190"/>
      <c r="AJ246" s="1189"/>
      <c r="AK246" s="1180"/>
      <c r="AL246" s="1180"/>
      <c r="AM246" s="1190"/>
      <c r="AN246" s="1179"/>
      <c r="AO246" s="1180"/>
      <c r="AP246" s="1180"/>
      <c r="AQ246" s="1180"/>
      <c r="AR246" s="1181"/>
    </row>
    <row r="247" spans="2:51" s="978" customFormat="1" ht="27" customHeight="1">
      <c r="B247" s="1184" t="s">
        <v>780</v>
      </c>
      <c r="C247" s="1185"/>
      <c r="D247" s="1185"/>
      <c r="E247" s="1185"/>
      <c r="F247" s="1185"/>
      <c r="G247" s="1185"/>
      <c r="H247" s="1185"/>
      <c r="I247" s="1185"/>
      <c r="J247" s="1185"/>
      <c r="K247" s="1185"/>
      <c r="L247" s="1089"/>
      <c r="M247" s="1090"/>
      <c r="N247" s="1090"/>
      <c r="O247" s="1091"/>
      <c r="P247" s="1089"/>
      <c r="Q247" s="1090"/>
      <c r="R247" s="1090"/>
      <c r="S247" s="1091"/>
      <c r="T247" s="1089"/>
      <c r="U247" s="1090"/>
      <c r="V247" s="1090"/>
      <c r="W247" s="1091"/>
      <c r="X247" s="1089"/>
      <c r="Y247" s="1090"/>
      <c r="Z247" s="1090"/>
      <c r="AA247" s="1091"/>
      <c r="AB247" s="1089"/>
      <c r="AC247" s="1090"/>
      <c r="AD247" s="1090"/>
      <c r="AE247" s="1091"/>
      <c r="AF247" s="1089"/>
      <c r="AG247" s="1090"/>
      <c r="AH247" s="1090"/>
      <c r="AI247" s="1091"/>
      <c r="AJ247" s="1089"/>
      <c r="AK247" s="1090"/>
      <c r="AL247" s="1090"/>
      <c r="AM247" s="1091"/>
      <c r="AN247" s="1092"/>
      <c r="AO247" s="1090"/>
      <c r="AP247" s="1090"/>
      <c r="AQ247" s="1090"/>
      <c r="AR247" s="1093"/>
    </row>
    <row r="248" spans="2:51" s="978" customFormat="1" ht="27" customHeight="1">
      <c r="B248" s="1191" t="s">
        <v>735</v>
      </c>
      <c r="C248" s="1192"/>
      <c r="D248" s="1192"/>
      <c r="E248" s="1192"/>
      <c r="F248" s="1192"/>
      <c r="G248" s="1192"/>
      <c r="H248" s="1192"/>
      <c r="I248" s="1192"/>
      <c r="J248" s="1192"/>
      <c r="K248" s="1192"/>
      <c r="L248" s="1158"/>
      <c r="M248" s="1159"/>
      <c r="N248" s="1159"/>
      <c r="O248" s="1160"/>
      <c r="P248" s="1158"/>
      <c r="Q248" s="1159"/>
      <c r="R248" s="1159"/>
      <c r="S248" s="1160"/>
      <c r="T248" s="1158"/>
      <c r="U248" s="1159"/>
      <c r="V248" s="1159"/>
      <c r="W248" s="1160"/>
      <c r="X248" s="1158"/>
      <c r="Y248" s="1159"/>
      <c r="Z248" s="1159"/>
      <c r="AA248" s="1160"/>
      <c r="AB248" s="1158"/>
      <c r="AC248" s="1159"/>
      <c r="AD248" s="1159"/>
      <c r="AE248" s="1160"/>
      <c r="AF248" s="1158"/>
      <c r="AG248" s="1159"/>
      <c r="AH248" s="1159"/>
      <c r="AI248" s="1160"/>
      <c r="AJ248" s="1158"/>
      <c r="AK248" s="1159"/>
      <c r="AL248" s="1159"/>
      <c r="AM248" s="1160"/>
      <c r="AN248" s="1182"/>
      <c r="AO248" s="1159"/>
      <c r="AP248" s="1159"/>
      <c r="AQ248" s="1159"/>
      <c r="AR248" s="1183"/>
    </row>
    <row r="249" spans="2:51" s="978" customFormat="1" ht="27" customHeight="1">
      <c r="B249" s="1191" t="s">
        <v>724</v>
      </c>
      <c r="C249" s="1192"/>
      <c r="D249" s="1192"/>
      <c r="E249" s="1192"/>
      <c r="F249" s="1192"/>
      <c r="G249" s="1192"/>
      <c r="H249" s="1192"/>
      <c r="I249" s="1192"/>
      <c r="J249" s="1192"/>
      <c r="K249" s="1192"/>
      <c r="L249" s="1158"/>
      <c r="M249" s="1159"/>
      <c r="N249" s="1159"/>
      <c r="O249" s="1160"/>
      <c r="P249" s="1158"/>
      <c r="Q249" s="1159"/>
      <c r="R249" s="1159"/>
      <c r="S249" s="1160"/>
      <c r="T249" s="1158"/>
      <c r="U249" s="1159"/>
      <c r="V249" s="1159"/>
      <c r="W249" s="1160"/>
      <c r="X249" s="1158"/>
      <c r="Y249" s="1159"/>
      <c r="Z249" s="1159"/>
      <c r="AA249" s="1160"/>
      <c r="AB249" s="1158"/>
      <c r="AC249" s="1159"/>
      <c r="AD249" s="1159"/>
      <c r="AE249" s="1160"/>
      <c r="AF249" s="1158"/>
      <c r="AG249" s="1159"/>
      <c r="AH249" s="1159"/>
      <c r="AI249" s="1160"/>
      <c r="AJ249" s="1158"/>
      <c r="AK249" s="1159"/>
      <c r="AL249" s="1159"/>
      <c r="AM249" s="1160"/>
      <c r="AN249" s="1182"/>
      <c r="AO249" s="1159"/>
      <c r="AP249" s="1159"/>
      <c r="AQ249" s="1159"/>
      <c r="AR249" s="1183"/>
    </row>
    <row r="250" spans="2:51" s="978" customFormat="1" ht="27" customHeight="1">
      <c r="B250" s="1184"/>
      <c r="C250" s="1185"/>
      <c r="D250" s="1185"/>
      <c r="E250" s="1185"/>
      <c r="F250" s="1185"/>
      <c r="G250" s="1185"/>
      <c r="H250" s="1185"/>
      <c r="I250" s="1185"/>
      <c r="J250" s="1185"/>
      <c r="K250" s="1185"/>
      <c r="L250" s="1158"/>
      <c r="M250" s="1159"/>
      <c r="N250" s="1159"/>
      <c r="O250" s="1160"/>
      <c r="P250" s="1158"/>
      <c r="Q250" s="1159"/>
      <c r="R250" s="1159"/>
      <c r="S250" s="1160"/>
      <c r="T250" s="1158"/>
      <c r="U250" s="1159"/>
      <c r="V250" s="1159"/>
      <c r="W250" s="1160"/>
      <c r="X250" s="1158"/>
      <c r="Y250" s="1159"/>
      <c r="Z250" s="1159"/>
      <c r="AA250" s="1160"/>
      <c r="AB250" s="1158"/>
      <c r="AC250" s="1159"/>
      <c r="AD250" s="1159"/>
      <c r="AE250" s="1160"/>
      <c r="AF250" s="1158"/>
      <c r="AG250" s="1159"/>
      <c r="AH250" s="1159"/>
      <c r="AI250" s="1160"/>
      <c r="AJ250" s="1158"/>
      <c r="AK250" s="1159"/>
      <c r="AL250" s="1159"/>
      <c r="AM250" s="1160"/>
      <c r="AN250" s="1182"/>
      <c r="AO250" s="1159"/>
      <c r="AP250" s="1159"/>
      <c r="AQ250" s="1159"/>
      <c r="AR250" s="1183"/>
    </row>
    <row r="251" spans="2:51" s="978" customFormat="1" ht="27" customHeight="1">
      <c r="B251" s="1184"/>
      <c r="C251" s="1185"/>
      <c r="D251" s="1185"/>
      <c r="E251" s="1185"/>
      <c r="F251" s="1185"/>
      <c r="G251" s="1185"/>
      <c r="H251" s="1185"/>
      <c r="I251" s="1185"/>
      <c r="J251" s="1185"/>
      <c r="K251" s="1185"/>
      <c r="L251" s="1158"/>
      <c r="M251" s="1159"/>
      <c r="N251" s="1159"/>
      <c r="O251" s="1160"/>
      <c r="P251" s="1158"/>
      <c r="Q251" s="1159"/>
      <c r="R251" s="1159"/>
      <c r="S251" s="1160"/>
      <c r="T251" s="1158"/>
      <c r="U251" s="1159"/>
      <c r="V251" s="1159"/>
      <c r="W251" s="1160"/>
      <c r="X251" s="1158"/>
      <c r="Y251" s="1159"/>
      <c r="Z251" s="1159"/>
      <c r="AA251" s="1160"/>
      <c r="AB251" s="1158"/>
      <c r="AC251" s="1159"/>
      <c r="AD251" s="1159"/>
      <c r="AE251" s="1160"/>
      <c r="AF251" s="1158"/>
      <c r="AG251" s="1159"/>
      <c r="AH251" s="1159"/>
      <c r="AI251" s="1160"/>
      <c r="AJ251" s="1158"/>
      <c r="AK251" s="1159"/>
      <c r="AL251" s="1159"/>
      <c r="AM251" s="1160"/>
      <c r="AN251" s="1182"/>
      <c r="AO251" s="1159"/>
      <c r="AP251" s="1159"/>
      <c r="AQ251" s="1159"/>
      <c r="AR251" s="1183"/>
    </row>
    <row r="252" spans="2:51" s="978" customFormat="1" ht="27" customHeight="1">
      <c r="B252" s="1184"/>
      <c r="C252" s="1185"/>
      <c r="D252" s="1185"/>
      <c r="E252" s="1185"/>
      <c r="F252" s="1185"/>
      <c r="G252" s="1185"/>
      <c r="H252" s="1185"/>
      <c r="I252" s="1185"/>
      <c r="J252" s="1185"/>
      <c r="K252" s="1185"/>
      <c r="L252" s="1158"/>
      <c r="M252" s="1159"/>
      <c r="N252" s="1159"/>
      <c r="O252" s="1160"/>
      <c r="P252" s="1158"/>
      <c r="Q252" s="1159"/>
      <c r="R252" s="1159"/>
      <c r="S252" s="1160"/>
      <c r="T252" s="1158"/>
      <c r="U252" s="1159"/>
      <c r="V252" s="1159"/>
      <c r="W252" s="1160"/>
      <c r="X252" s="1158"/>
      <c r="Y252" s="1159"/>
      <c r="Z252" s="1159"/>
      <c r="AA252" s="1160"/>
      <c r="AB252" s="1158"/>
      <c r="AC252" s="1159"/>
      <c r="AD252" s="1159"/>
      <c r="AE252" s="1160"/>
      <c r="AF252" s="1158"/>
      <c r="AG252" s="1159"/>
      <c r="AH252" s="1159"/>
      <c r="AI252" s="1160"/>
      <c r="AJ252" s="1158"/>
      <c r="AK252" s="1159"/>
      <c r="AL252" s="1159"/>
      <c r="AM252" s="1160"/>
      <c r="AN252" s="1182"/>
      <c r="AO252" s="1159"/>
      <c r="AP252" s="1159"/>
      <c r="AQ252" s="1159"/>
      <c r="AR252" s="1183"/>
    </row>
    <row r="253" spans="2:51" s="978" customFormat="1" ht="27" customHeight="1">
      <c r="B253" s="1184"/>
      <c r="C253" s="1185"/>
      <c r="D253" s="1185"/>
      <c r="E253" s="1185"/>
      <c r="F253" s="1185"/>
      <c r="G253" s="1185"/>
      <c r="H253" s="1185"/>
      <c r="I253" s="1185"/>
      <c r="J253" s="1185"/>
      <c r="K253" s="1185"/>
      <c r="L253" s="1158"/>
      <c r="M253" s="1159"/>
      <c r="N253" s="1159"/>
      <c r="O253" s="1160"/>
      <c r="P253" s="1158"/>
      <c r="Q253" s="1159"/>
      <c r="R253" s="1159"/>
      <c r="S253" s="1160"/>
      <c r="T253" s="1158"/>
      <c r="U253" s="1159"/>
      <c r="V253" s="1159"/>
      <c r="W253" s="1160"/>
      <c r="X253" s="1158"/>
      <c r="Y253" s="1159"/>
      <c r="Z253" s="1159"/>
      <c r="AA253" s="1160"/>
      <c r="AB253" s="1158"/>
      <c r="AC253" s="1159"/>
      <c r="AD253" s="1159"/>
      <c r="AE253" s="1160"/>
      <c r="AF253" s="1158"/>
      <c r="AG253" s="1159"/>
      <c r="AH253" s="1159"/>
      <c r="AI253" s="1160"/>
      <c r="AJ253" s="1158"/>
      <c r="AK253" s="1159"/>
      <c r="AL253" s="1159"/>
      <c r="AM253" s="1160"/>
      <c r="AN253" s="1182"/>
      <c r="AO253" s="1159"/>
      <c r="AP253" s="1159"/>
      <c r="AQ253" s="1159"/>
      <c r="AR253" s="1183"/>
    </row>
    <row r="254" spans="2:51" s="978" customFormat="1" ht="27" customHeight="1">
      <c r="B254" s="1184"/>
      <c r="C254" s="1185"/>
      <c r="D254" s="1185"/>
      <c r="E254" s="1185"/>
      <c r="F254" s="1185"/>
      <c r="G254" s="1185"/>
      <c r="H254" s="1185"/>
      <c r="I254" s="1185"/>
      <c r="J254" s="1185"/>
      <c r="K254" s="1185"/>
      <c r="L254" s="1158"/>
      <c r="M254" s="1159"/>
      <c r="N254" s="1159"/>
      <c r="O254" s="1160"/>
      <c r="P254" s="1158"/>
      <c r="Q254" s="1159"/>
      <c r="R254" s="1159"/>
      <c r="S254" s="1160"/>
      <c r="T254" s="1158"/>
      <c r="U254" s="1159"/>
      <c r="V254" s="1159"/>
      <c r="W254" s="1160"/>
      <c r="X254" s="1158"/>
      <c r="Y254" s="1159"/>
      <c r="Z254" s="1159"/>
      <c r="AA254" s="1160"/>
      <c r="AB254" s="1158"/>
      <c r="AC254" s="1159"/>
      <c r="AD254" s="1159"/>
      <c r="AE254" s="1160"/>
      <c r="AF254" s="1158"/>
      <c r="AG254" s="1159"/>
      <c r="AH254" s="1159"/>
      <c r="AI254" s="1160"/>
      <c r="AJ254" s="1158"/>
      <c r="AK254" s="1159"/>
      <c r="AL254" s="1159"/>
      <c r="AM254" s="1160"/>
      <c r="AN254" s="1182"/>
      <c r="AO254" s="1159"/>
      <c r="AP254" s="1159"/>
      <c r="AQ254" s="1159"/>
      <c r="AR254" s="1183"/>
    </row>
    <row r="255" spans="2:51" s="978" customFormat="1" ht="27" customHeight="1" thickBot="1">
      <c r="B255" s="1191"/>
      <c r="C255" s="1192"/>
      <c r="D255" s="1192"/>
      <c r="E255" s="1192"/>
      <c r="F255" s="1192"/>
      <c r="G255" s="1192"/>
      <c r="H255" s="1192"/>
      <c r="I255" s="1192"/>
      <c r="J255" s="1192"/>
      <c r="K255" s="1192"/>
      <c r="L255" s="1158"/>
      <c r="M255" s="1159"/>
      <c r="N255" s="1159"/>
      <c r="O255" s="1160"/>
      <c r="P255" s="1158"/>
      <c r="Q255" s="1159"/>
      <c r="R255" s="1159"/>
      <c r="S255" s="1160"/>
      <c r="T255" s="1158"/>
      <c r="U255" s="1159"/>
      <c r="V255" s="1159"/>
      <c r="W255" s="1160"/>
      <c r="X255" s="1158"/>
      <c r="Y255" s="1159"/>
      <c r="Z255" s="1159"/>
      <c r="AA255" s="1160"/>
      <c r="AB255" s="1158"/>
      <c r="AC255" s="1159"/>
      <c r="AD255" s="1159"/>
      <c r="AE255" s="1160"/>
      <c r="AF255" s="1158"/>
      <c r="AG255" s="1159"/>
      <c r="AH255" s="1159"/>
      <c r="AI255" s="1160"/>
      <c r="AJ255" s="1158"/>
      <c r="AK255" s="1159"/>
      <c r="AL255" s="1159"/>
      <c r="AM255" s="1160"/>
      <c r="AN255" s="1182"/>
      <c r="AO255" s="1159"/>
      <c r="AP255" s="1159"/>
      <c r="AQ255" s="1159"/>
      <c r="AR255" s="1183"/>
    </row>
    <row r="256" spans="2:51" s="978" customFormat="1" ht="18" customHeight="1">
      <c r="B256" s="981" t="s">
        <v>708</v>
      </c>
      <c r="C256" s="982"/>
      <c r="D256" s="982"/>
      <c r="E256" s="982"/>
      <c r="F256" s="982"/>
      <c r="G256" s="982"/>
      <c r="H256" s="982"/>
      <c r="I256" s="982"/>
      <c r="J256" s="982"/>
      <c r="K256" s="982"/>
      <c r="L256" s="982"/>
      <c r="M256" s="982"/>
      <c r="N256" s="982"/>
      <c r="O256" s="982"/>
      <c r="P256" s="982"/>
      <c r="Q256" s="982"/>
      <c r="R256" s="982"/>
      <c r="S256" s="982"/>
      <c r="T256" s="982"/>
      <c r="U256" s="982"/>
      <c r="V256" s="982"/>
      <c r="W256" s="982"/>
      <c r="X256" s="982"/>
      <c r="Y256" s="982"/>
      <c r="Z256" s="982"/>
      <c r="AA256" s="982"/>
      <c r="AB256" s="982"/>
      <c r="AC256" s="982"/>
      <c r="AD256" s="982"/>
      <c r="AE256" s="982"/>
      <c r="AF256" s="982"/>
      <c r="AG256" s="982"/>
      <c r="AH256" s="982"/>
      <c r="AI256" s="982"/>
      <c r="AJ256" s="982"/>
      <c r="AK256" s="982"/>
      <c r="AL256" s="982"/>
      <c r="AM256" s="982"/>
      <c r="AN256" s="982"/>
      <c r="AO256" s="982"/>
      <c r="AP256" s="982"/>
      <c r="AQ256" s="982"/>
      <c r="AR256" s="983"/>
    </row>
    <row r="257" spans="2:51" s="978" customFormat="1" ht="18" customHeight="1">
      <c r="B257" s="986"/>
      <c r="C257" s="1096" t="s">
        <v>709</v>
      </c>
      <c r="D257" s="1097"/>
      <c r="E257" s="1100" t="s">
        <v>825</v>
      </c>
      <c r="F257" s="984"/>
      <c r="G257" s="984"/>
      <c r="H257" s="984"/>
      <c r="I257" s="984"/>
      <c r="J257" s="984"/>
      <c r="K257" s="984"/>
      <c r="L257" s="984"/>
      <c r="M257" s="984"/>
      <c r="N257" s="984"/>
      <c r="O257" s="984"/>
      <c r="P257" s="984"/>
      <c r="Q257" s="984"/>
      <c r="R257" s="984"/>
      <c r="S257" s="984"/>
      <c r="T257" s="984"/>
      <c r="U257" s="984"/>
      <c r="V257" s="984"/>
      <c r="W257" s="984"/>
      <c r="X257" s="984"/>
      <c r="Y257" s="984"/>
      <c r="Z257" s="984"/>
      <c r="AA257" s="984"/>
      <c r="AB257" s="984"/>
      <c r="AC257" s="984"/>
      <c r="AD257" s="984"/>
      <c r="AE257" s="984"/>
      <c r="AF257" s="984"/>
      <c r="AG257" s="984"/>
      <c r="AH257" s="984"/>
      <c r="AI257" s="984"/>
      <c r="AJ257" s="984"/>
      <c r="AK257" s="984"/>
      <c r="AL257" s="984"/>
      <c r="AM257" s="984"/>
      <c r="AN257" s="984"/>
      <c r="AO257" s="984"/>
      <c r="AP257" s="984"/>
      <c r="AQ257" s="984"/>
      <c r="AR257" s="987"/>
    </row>
    <row r="258" spans="2:51" s="978" customFormat="1" ht="18" customHeight="1">
      <c r="B258" s="986"/>
      <c r="C258" s="1098" t="s">
        <v>710</v>
      </c>
      <c r="D258" s="984"/>
      <c r="E258" s="984" t="s">
        <v>826</v>
      </c>
      <c r="F258" s="984"/>
      <c r="G258" s="984"/>
      <c r="H258" s="984"/>
      <c r="I258" s="984"/>
      <c r="J258" s="984"/>
      <c r="K258" s="984"/>
      <c r="L258" s="984"/>
      <c r="M258" s="984"/>
      <c r="N258" s="984"/>
      <c r="O258" s="984"/>
      <c r="P258" s="984"/>
      <c r="Q258" s="984"/>
      <c r="R258" s="984"/>
      <c r="S258" s="984"/>
      <c r="T258" s="984"/>
      <c r="U258" s="984"/>
      <c r="V258" s="984"/>
      <c r="W258" s="984"/>
      <c r="X258" s="984"/>
      <c r="Y258" s="984"/>
      <c r="Z258" s="984"/>
      <c r="AA258" s="984"/>
      <c r="AB258" s="984"/>
      <c r="AC258" s="984"/>
      <c r="AD258" s="984"/>
      <c r="AE258" s="984"/>
      <c r="AF258" s="984"/>
      <c r="AG258" s="984"/>
      <c r="AH258" s="984"/>
      <c r="AI258" s="984"/>
      <c r="AJ258" s="984"/>
      <c r="AK258" s="984"/>
      <c r="AL258" s="984"/>
      <c r="AM258" s="984"/>
      <c r="AN258" s="984"/>
      <c r="AO258" s="984"/>
      <c r="AP258" s="984"/>
      <c r="AQ258" s="984"/>
      <c r="AR258" s="987"/>
      <c r="AS258" s="984"/>
      <c r="AT258" s="985"/>
      <c r="AU258" s="985"/>
      <c r="AV258" s="985"/>
      <c r="AW258" s="985"/>
      <c r="AX258" s="985"/>
      <c r="AY258" s="985"/>
    </row>
    <row r="259" spans="2:51" s="978" customFormat="1" ht="18" customHeight="1">
      <c r="B259" s="986"/>
      <c r="C259" s="1099" t="s">
        <v>823</v>
      </c>
      <c r="D259" s="1097"/>
      <c r="E259" s="1100" t="s">
        <v>827</v>
      </c>
      <c r="F259" s="984"/>
      <c r="G259" s="984"/>
      <c r="H259" s="984"/>
      <c r="I259" s="984"/>
      <c r="J259" s="984"/>
      <c r="K259" s="984"/>
      <c r="L259" s="984"/>
      <c r="M259" s="984"/>
      <c r="N259" s="984"/>
      <c r="O259" s="984"/>
      <c r="P259" s="984"/>
      <c r="Q259" s="984"/>
      <c r="R259" s="984"/>
      <c r="S259" s="984"/>
      <c r="T259" s="984"/>
      <c r="U259" s="984"/>
      <c r="V259" s="984"/>
      <c r="W259" s="984"/>
      <c r="X259" s="984"/>
      <c r="Y259" s="984"/>
      <c r="Z259" s="984"/>
      <c r="AA259" s="984"/>
      <c r="AB259" s="984"/>
      <c r="AC259" s="984"/>
      <c r="AD259" s="984"/>
      <c r="AE259" s="984"/>
      <c r="AF259" s="984"/>
      <c r="AG259" s="984"/>
      <c r="AH259" s="984"/>
      <c r="AI259" s="984"/>
      <c r="AJ259" s="984"/>
      <c r="AK259" s="984"/>
      <c r="AL259" s="984"/>
      <c r="AM259" s="984"/>
      <c r="AN259" s="984"/>
      <c r="AO259" s="984"/>
      <c r="AP259" s="984"/>
      <c r="AQ259" s="984"/>
      <c r="AR259" s="987"/>
      <c r="AS259" s="984"/>
      <c r="AT259" s="984"/>
      <c r="AU259" s="984"/>
      <c r="AV259" s="984"/>
      <c r="AW259" s="984"/>
      <c r="AX259" s="984"/>
      <c r="AY259" s="984"/>
    </row>
    <row r="260" spans="2:51" s="978" customFormat="1" ht="18" customHeight="1" thickBot="1">
      <c r="B260" s="990"/>
      <c r="C260" s="1095" t="s">
        <v>824</v>
      </c>
      <c r="D260" s="988"/>
      <c r="E260" s="1101" t="s">
        <v>828</v>
      </c>
      <c r="F260" s="991"/>
      <c r="G260" s="991"/>
      <c r="H260" s="991"/>
      <c r="I260" s="991"/>
      <c r="J260" s="991"/>
      <c r="K260" s="991"/>
      <c r="L260" s="991"/>
      <c r="M260" s="991"/>
      <c r="N260" s="991"/>
      <c r="O260" s="991"/>
      <c r="P260" s="991"/>
      <c r="Q260" s="991"/>
      <c r="R260" s="991"/>
      <c r="S260" s="991"/>
      <c r="T260" s="991"/>
      <c r="U260" s="991"/>
      <c r="V260" s="991"/>
      <c r="W260" s="991"/>
      <c r="X260" s="991"/>
      <c r="Y260" s="991"/>
      <c r="Z260" s="991"/>
      <c r="AA260" s="991"/>
      <c r="AB260" s="991"/>
      <c r="AC260" s="991"/>
      <c r="AD260" s="991"/>
      <c r="AE260" s="991"/>
      <c r="AF260" s="991"/>
      <c r="AG260" s="991"/>
      <c r="AH260" s="991"/>
      <c r="AI260" s="991"/>
      <c r="AJ260" s="991"/>
      <c r="AK260" s="991"/>
      <c r="AL260" s="991"/>
      <c r="AM260" s="991"/>
      <c r="AN260" s="991"/>
      <c r="AO260" s="991"/>
      <c r="AP260" s="991"/>
      <c r="AQ260" s="991"/>
      <c r="AR260" s="992"/>
      <c r="AS260" s="984"/>
      <c r="AT260" s="984"/>
      <c r="AU260" s="984"/>
      <c r="AV260" s="984"/>
      <c r="AW260" s="984"/>
      <c r="AX260" s="984"/>
      <c r="AY260" s="984"/>
    </row>
    <row r="261" spans="2:51">
      <c r="AP261" s="1161"/>
      <c r="AQ261" s="1161"/>
      <c r="AR261" s="1161"/>
    </row>
    <row r="262" spans="2:51" s="975" customFormat="1" ht="23.5">
      <c r="B262" s="1162" t="s">
        <v>706</v>
      </c>
      <c r="C262" s="1162"/>
      <c r="D262" s="1162"/>
      <c r="E262" s="1162"/>
      <c r="F262" s="1162"/>
      <c r="G262" s="1162"/>
      <c r="H262" s="1162"/>
      <c r="I262" s="1162"/>
      <c r="J262" s="1162"/>
      <c r="K262" s="1162"/>
      <c r="L262" s="1162"/>
      <c r="M262" s="1162"/>
      <c r="N262" s="1162"/>
      <c r="O262" s="1162"/>
      <c r="P262" s="1162"/>
      <c r="Q262" s="1162"/>
      <c r="R262" s="1162"/>
      <c r="S262" s="1162"/>
      <c r="T262" s="1162"/>
      <c r="U262" s="1162"/>
      <c r="V262" s="1162"/>
      <c r="W262" s="1162"/>
      <c r="X262" s="1162"/>
      <c r="Y262" s="1162"/>
      <c r="Z262" s="1162"/>
      <c r="AA262" s="1162"/>
      <c r="AB262" s="1162"/>
      <c r="AC262" s="1162"/>
      <c r="AD262" s="1162"/>
      <c r="AE262" s="1162"/>
      <c r="AF262" s="1162"/>
      <c r="AG262" s="1162"/>
      <c r="AH262" s="1162"/>
      <c r="AI262" s="1162"/>
      <c r="AJ262" s="1162"/>
      <c r="AK262" s="1162"/>
      <c r="AL262" s="1162"/>
      <c r="AM262" s="1162"/>
      <c r="AN262" s="1162"/>
      <c r="AO262" s="1162"/>
      <c r="AP262" s="1162"/>
      <c r="AQ262" s="1162"/>
      <c r="AR262" s="1162"/>
    </row>
    <row r="263" spans="2:51" s="976" customFormat="1" ht="10.5" customHeight="1"/>
    <row r="264" spans="2:51" s="978" customFormat="1" ht="20.149999999999999" customHeight="1">
      <c r="B264" s="978" t="s">
        <v>804</v>
      </c>
      <c r="AF264" s="979"/>
      <c r="AG264" s="979"/>
      <c r="AH264" s="979"/>
      <c r="AI264" s="979"/>
      <c r="AJ264" s="979"/>
      <c r="AK264" s="979"/>
      <c r="AL264" s="979"/>
      <c r="AM264" s="979"/>
      <c r="AN264" s="979"/>
      <c r="AO264" s="979"/>
      <c r="AP264" s="979"/>
      <c r="AQ264" s="979"/>
      <c r="AR264" s="979"/>
    </row>
    <row r="265" spans="2:51" s="978" customFormat="1" ht="20.149999999999999" customHeight="1">
      <c r="B265" s="978" t="s">
        <v>806</v>
      </c>
      <c r="AF265" s="979"/>
      <c r="AG265" s="979"/>
      <c r="AH265" s="979"/>
      <c r="AI265" s="979"/>
      <c r="AJ265" s="979"/>
      <c r="AK265" s="979"/>
      <c r="AL265" s="979"/>
      <c r="AM265" s="979"/>
      <c r="AN265" s="979"/>
      <c r="AO265" s="979"/>
      <c r="AP265" s="979"/>
      <c r="AQ265" s="979"/>
      <c r="AR265" s="979"/>
    </row>
    <row r="266" spans="2:51" s="978" customFormat="1" ht="20.149999999999999" customHeight="1">
      <c r="B266" s="978" t="s">
        <v>732</v>
      </c>
      <c r="AF266" s="979"/>
      <c r="AG266" s="979"/>
      <c r="AH266" s="979"/>
      <c r="AI266" s="979"/>
      <c r="AJ266" s="979"/>
      <c r="AK266" s="979"/>
      <c r="AL266" s="979"/>
      <c r="AM266" s="979"/>
      <c r="AN266" s="979"/>
      <c r="AO266" s="979"/>
      <c r="AP266" s="979"/>
      <c r="AQ266" s="979"/>
      <c r="AR266" s="979"/>
    </row>
    <row r="267" spans="2:51" s="978" customFormat="1" ht="20.149999999999999" customHeight="1">
      <c r="B267" s="978" t="s">
        <v>848</v>
      </c>
      <c r="AF267" s="979"/>
      <c r="AG267" s="979"/>
      <c r="AH267" s="979"/>
      <c r="AI267" s="979"/>
      <c r="AJ267" s="979"/>
      <c r="AK267" s="979"/>
      <c r="AL267" s="979"/>
      <c r="AM267" s="979"/>
      <c r="AN267" s="979"/>
      <c r="AO267" s="979"/>
      <c r="AP267" s="979"/>
      <c r="AQ267" s="979"/>
      <c r="AR267" s="979"/>
    </row>
    <row r="268" spans="2:51" s="978" customFormat="1" ht="10" customHeight="1">
      <c r="AF268" s="979"/>
      <c r="AG268" s="979"/>
      <c r="AH268" s="979"/>
      <c r="AI268" s="979"/>
      <c r="AJ268" s="979"/>
      <c r="AK268" s="979"/>
      <c r="AL268" s="979"/>
      <c r="AM268" s="979"/>
      <c r="AN268" s="979"/>
      <c r="AO268" s="979"/>
      <c r="AP268" s="979"/>
      <c r="AQ268" s="979"/>
      <c r="AR268" s="979"/>
    </row>
    <row r="269" spans="2:51" s="980" customFormat="1" ht="19.5" thickBot="1">
      <c r="AR269" s="989" t="s">
        <v>726</v>
      </c>
    </row>
    <row r="270" spans="2:51" s="978" customFormat="1" ht="24" customHeight="1">
      <c r="B270" s="1163" t="s">
        <v>707</v>
      </c>
      <c r="C270" s="1164"/>
      <c r="D270" s="1164"/>
      <c r="E270" s="1164"/>
      <c r="F270" s="1164"/>
      <c r="G270" s="1164"/>
      <c r="H270" s="1164"/>
      <c r="I270" s="1164"/>
      <c r="J270" s="1164"/>
      <c r="K270" s="1164"/>
      <c r="L270" s="1193" t="s">
        <v>714</v>
      </c>
      <c r="M270" s="1194"/>
      <c r="N270" s="1194"/>
      <c r="O270" s="1194"/>
      <c r="P270" s="1194"/>
      <c r="Q270" s="1194"/>
      <c r="R270" s="1194"/>
      <c r="S270" s="1194"/>
      <c r="T270" s="1194"/>
      <c r="U270" s="1194"/>
      <c r="V270" s="1194"/>
      <c r="W270" s="1194"/>
      <c r="X270" s="1194"/>
      <c r="Y270" s="1194"/>
      <c r="Z270" s="1194"/>
      <c r="AA270" s="1194"/>
      <c r="AB270" s="1194"/>
      <c r="AC270" s="1194"/>
      <c r="AD270" s="1194"/>
      <c r="AE270" s="1194"/>
      <c r="AF270" s="1194"/>
      <c r="AG270" s="1194"/>
      <c r="AH270" s="1194"/>
      <c r="AI270" s="1194"/>
      <c r="AJ270" s="1194"/>
      <c r="AK270" s="1194"/>
      <c r="AL270" s="1194"/>
      <c r="AM270" s="1195"/>
      <c r="AN270" s="1173" t="s">
        <v>711</v>
      </c>
      <c r="AO270" s="1174"/>
      <c r="AP270" s="1174"/>
      <c r="AQ270" s="1174"/>
      <c r="AR270" s="1175"/>
    </row>
    <row r="271" spans="2:51" s="978" customFormat="1" ht="29.15" customHeight="1" thickBot="1">
      <c r="B271" s="1165"/>
      <c r="C271" s="1166"/>
      <c r="D271" s="1166"/>
      <c r="E271" s="1166"/>
      <c r="F271" s="1166"/>
      <c r="G271" s="1166"/>
      <c r="H271" s="1166"/>
      <c r="I271" s="1166"/>
      <c r="J271" s="1166"/>
      <c r="K271" s="1166"/>
      <c r="L271" s="1167" t="s">
        <v>820</v>
      </c>
      <c r="M271" s="1168"/>
      <c r="N271" s="1168"/>
      <c r="O271" s="1169"/>
      <c r="P271" s="1170" t="s">
        <v>821</v>
      </c>
      <c r="Q271" s="1171"/>
      <c r="R271" s="1171"/>
      <c r="S271" s="1172"/>
      <c r="T271" s="1167" t="s">
        <v>822</v>
      </c>
      <c r="U271" s="1168"/>
      <c r="V271" s="1168"/>
      <c r="W271" s="1169"/>
      <c r="X271" s="1167" t="s">
        <v>716</v>
      </c>
      <c r="Y271" s="1168"/>
      <c r="Z271" s="1168"/>
      <c r="AA271" s="1169"/>
      <c r="AB271" s="1167" t="s">
        <v>776</v>
      </c>
      <c r="AC271" s="1168"/>
      <c r="AD271" s="1168"/>
      <c r="AE271" s="1169"/>
      <c r="AF271" s="1167" t="s">
        <v>717</v>
      </c>
      <c r="AG271" s="1168"/>
      <c r="AH271" s="1168"/>
      <c r="AI271" s="1169"/>
      <c r="AJ271" s="1167" t="s">
        <v>718</v>
      </c>
      <c r="AK271" s="1168"/>
      <c r="AL271" s="1168"/>
      <c r="AM271" s="1169"/>
      <c r="AN271" s="1176"/>
      <c r="AO271" s="1177"/>
      <c r="AP271" s="1177"/>
      <c r="AQ271" s="1177"/>
      <c r="AR271" s="1178"/>
    </row>
    <row r="272" spans="2:51" s="978" customFormat="1" ht="27" customHeight="1" thickTop="1">
      <c r="B272" s="1184" t="s">
        <v>736</v>
      </c>
      <c r="C272" s="1185"/>
      <c r="D272" s="1185"/>
      <c r="E272" s="1185"/>
      <c r="F272" s="1185"/>
      <c r="G272" s="1185"/>
      <c r="H272" s="1185"/>
      <c r="I272" s="1185"/>
      <c r="J272" s="1185"/>
      <c r="K272" s="1185"/>
      <c r="L272" s="1189"/>
      <c r="M272" s="1180"/>
      <c r="N272" s="1180"/>
      <c r="O272" s="1190"/>
      <c r="P272" s="1189"/>
      <c r="Q272" s="1180"/>
      <c r="R272" s="1180"/>
      <c r="S272" s="1190"/>
      <c r="T272" s="1189"/>
      <c r="U272" s="1180"/>
      <c r="V272" s="1180"/>
      <c r="W272" s="1190"/>
      <c r="X272" s="1189"/>
      <c r="Y272" s="1180"/>
      <c r="Z272" s="1180"/>
      <c r="AA272" s="1190"/>
      <c r="AB272" s="1189"/>
      <c r="AC272" s="1180"/>
      <c r="AD272" s="1180"/>
      <c r="AE272" s="1190"/>
      <c r="AF272" s="1189"/>
      <c r="AG272" s="1180"/>
      <c r="AH272" s="1180"/>
      <c r="AI272" s="1190"/>
      <c r="AJ272" s="1189"/>
      <c r="AK272" s="1180"/>
      <c r="AL272" s="1180"/>
      <c r="AM272" s="1190"/>
      <c r="AN272" s="1179"/>
      <c r="AO272" s="1180"/>
      <c r="AP272" s="1180"/>
      <c r="AQ272" s="1180"/>
      <c r="AR272" s="1181"/>
    </row>
    <row r="273" spans="2:51" s="978" customFormat="1" ht="27" customHeight="1">
      <c r="B273" s="1184"/>
      <c r="C273" s="1185"/>
      <c r="D273" s="1185"/>
      <c r="E273" s="1185"/>
      <c r="F273" s="1185"/>
      <c r="G273" s="1185"/>
      <c r="H273" s="1185"/>
      <c r="I273" s="1185"/>
      <c r="J273" s="1185"/>
      <c r="K273" s="1185"/>
      <c r="L273" s="1089"/>
      <c r="M273" s="1090"/>
      <c r="N273" s="1090"/>
      <c r="O273" s="1091"/>
      <c r="P273" s="1089"/>
      <c r="Q273" s="1090"/>
      <c r="R273" s="1090"/>
      <c r="S273" s="1091"/>
      <c r="T273" s="1089"/>
      <c r="U273" s="1090"/>
      <c r="V273" s="1090"/>
      <c r="W273" s="1091"/>
      <c r="X273" s="1089"/>
      <c r="Y273" s="1090"/>
      <c r="Z273" s="1090"/>
      <c r="AA273" s="1091"/>
      <c r="AB273" s="1089"/>
      <c r="AC273" s="1090"/>
      <c r="AD273" s="1090"/>
      <c r="AE273" s="1091"/>
      <c r="AF273" s="1089"/>
      <c r="AG273" s="1090"/>
      <c r="AH273" s="1090"/>
      <c r="AI273" s="1091"/>
      <c r="AJ273" s="1089"/>
      <c r="AK273" s="1090"/>
      <c r="AL273" s="1090"/>
      <c r="AM273" s="1091"/>
      <c r="AN273" s="1092"/>
      <c r="AO273" s="1090"/>
      <c r="AP273" s="1090"/>
      <c r="AQ273" s="1090"/>
      <c r="AR273" s="1093"/>
    </row>
    <row r="274" spans="2:51" s="978" customFormat="1" ht="27" customHeight="1">
      <c r="B274" s="1191"/>
      <c r="C274" s="1192"/>
      <c r="D274" s="1192"/>
      <c r="E274" s="1192"/>
      <c r="F274" s="1192"/>
      <c r="G274" s="1192"/>
      <c r="H274" s="1192"/>
      <c r="I274" s="1192"/>
      <c r="J274" s="1192"/>
      <c r="K274" s="1192"/>
      <c r="L274" s="1158"/>
      <c r="M274" s="1159"/>
      <c r="N274" s="1159"/>
      <c r="O274" s="1160"/>
      <c r="P274" s="1158"/>
      <c r="Q274" s="1159"/>
      <c r="R274" s="1159"/>
      <c r="S274" s="1160"/>
      <c r="T274" s="1158"/>
      <c r="U274" s="1159"/>
      <c r="V274" s="1159"/>
      <c r="W274" s="1160"/>
      <c r="X274" s="1158"/>
      <c r="Y274" s="1159"/>
      <c r="Z274" s="1159"/>
      <c r="AA274" s="1160"/>
      <c r="AB274" s="1158"/>
      <c r="AC274" s="1159"/>
      <c r="AD274" s="1159"/>
      <c r="AE274" s="1160"/>
      <c r="AF274" s="1158"/>
      <c r="AG274" s="1159"/>
      <c r="AH274" s="1159"/>
      <c r="AI274" s="1160"/>
      <c r="AJ274" s="1158"/>
      <c r="AK274" s="1159"/>
      <c r="AL274" s="1159"/>
      <c r="AM274" s="1160"/>
      <c r="AN274" s="1182"/>
      <c r="AO274" s="1159"/>
      <c r="AP274" s="1159"/>
      <c r="AQ274" s="1159"/>
      <c r="AR274" s="1183"/>
    </row>
    <row r="275" spans="2:51" s="978" customFormat="1" ht="27" customHeight="1">
      <c r="B275" s="1191"/>
      <c r="C275" s="1192"/>
      <c r="D275" s="1192"/>
      <c r="E275" s="1192"/>
      <c r="F275" s="1192"/>
      <c r="G275" s="1192"/>
      <c r="H275" s="1192"/>
      <c r="I275" s="1192"/>
      <c r="J275" s="1192"/>
      <c r="K275" s="1192"/>
      <c r="L275" s="1158"/>
      <c r="M275" s="1159"/>
      <c r="N275" s="1159"/>
      <c r="O275" s="1160"/>
      <c r="P275" s="1158"/>
      <c r="Q275" s="1159"/>
      <c r="R275" s="1159"/>
      <c r="S275" s="1160"/>
      <c r="T275" s="1158"/>
      <c r="U275" s="1159"/>
      <c r="V275" s="1159"/>
      <c r="W275" s="1160"/>
      <c r="X275" s="1158"/>
      <c r="Y275" s="1159"/>
      <c r="Z275" s="1159"/>
      <c r="AA275" s="1160"/>
      <c r="AB275" s="1158"/>
      <c r="AC275" s="1159"/>
      <c r="AD275" s="1159"/>
      <c r="AE275" s="1160"/>
      <c r="AF275" s="1158"/>
      <c r="AG275" s="1159"/>
      <c r="AH275" s="1159"/>
      <c r="AI275" s="1160"/>
      <c r="AJ275" s="1158"/>
      <c r="AK275" s="1159"/>
      <c r="AL275" s="1159"/>
      <c r="AM275" s="1160"/>
      <c r="AN275" s="1182"/>
      <c r="AO275" s="1159"/>
      <c r="AP275" s="1159"/>
      <c r="AQ275" s="1159"/>
      <c r="AR275" s="1183"/>
    </row>
    <row r="276" spans="2:51" s="978" customFormat="1" ht="27" customHeight="1">
      <c r="B276" s="1184"/>
      <c r="C276" s="1185"/>
      <c r="D276" s="1185"/>
      <c r="E276" s="1185"/>
      <c r="F276" s="1185"/>
      <c r="G276" s="1185"/>
      <c r="H276" s="1185"/>
      <c r="I276" s="1185"/>
      <c r="J276" s="1185"/>
      <c r="K276" s="1185"/>
      <c r="L276" s="1158"/>
      <c r="M276" s="1159"/>
      <c r="N276" s="1159"/>
      <c r="O276" s="1160"/>
      <c r="P276" s="1158"/>
      <c r="Q276" s="1159"/>
      <c r="R276" s="1159"/>
      <c r="S276" s="1160"/>
      <c r="T276" s="1158"/>
      <c r="U276" s="1159"/>
      <c r="V276" s="1159"/>
      <c r="W276" s="1160"/>
      <c r="X276" s="1158"/>
      <c r="Y276" s="1159"/>
      <c r="Z276" s="1159"/>
      <c r="AA276" s="1160"/>
      <c r="AB276" s="1158"/>
      <c r="AC276" s="1159"/>
      <c r="AD276" s="1159"/>
      <c r="AE276" s="1160"/>
      <c r="AF276" s="1158"/>
      <c r="AG276" s="1159"/>
      <c r="AH276" s="1159"/>
      <c r="AI276" s="1160"/>
      <c r="AJ276" s="1158"/>
      <c r="AK276" s="1159"/>
      <c r="AL276" s="1159"/>
      <c r="AM276" s="1160"/>
      <c r="AN276" s="1182"/>
      <c r="AO276" s="1159"/>
      <c r="AP276" s="1159"/>
      <c r="AQ276" s="1159"/>
      <c r="AR276" s="1183"/>
    </row>
    <row r="277" spans="2:51" s="978" customFormat="1" ht="27" customHeight="1">
      <c r="B277" s="1184"/>
      <c r="C277" s="1185"/>
      <c r="D277" s="1185"/>
      <c r="E277" s="1185"/>
      <c r="F277" s="1185"/>
      <c r="G277" s="1185"/>
      <c r="H277" s="1185"/>
      <c r="I277" s="1185"/>
      <c r="J277" s="1185"/>
      <c r="K277" s="1185"/>
      <c r="L277" s="1158"/>
      <c r="M277" s="1159"/>
      <c r="N277" s="1159"/>
      <c r="O277" s="1160"/>
      <c r="P277" s="1158"/>
      <c r="Q277" s="1159"/>
      <c r="R277" s="1159"/>
      <c r="S277" s="1160"/>
      <c r="T277" s="1158"/>
      <c r="U277" s="1159"/>
      <c r="V277" s="1159"/>
      <c r="W277" s="1160"/>
      <c r="X277" s="1158"/>
      <c r="Y277" s="1159"/>
      <c r="Z277" s="1159"/>
      <c r="AA277" s="1160"/>
      <c r="AB277" s="1158"/>
      <c r="AC277" s="1159"/>
      <c r="AD277" s="1159"/>
      <c r="AE277" s="1160"/>
      <c r="AF277" s="1158"/>
      <c r="AG277" s="1159"/>
      <c r="AH277" s="1159"/>
      <c r="AI277" s="1160"/>
      <c r="AJ277" s="1158"/>
      <c r="AK277" s="1159"/>
      <c r="AL277" s="1159"/>
      <c r="AM277" s="1160"/>
      <c r="AN277" s="1182"/>
      <c r="AO277" s="1159"/>
      <c r="AP277" s="1159"/>
      <c r="AQ277" s="1159"/>
      <c r="AR277" s="1183"/>
    </row>
    <row r="278" spans="2:51" s="978" customFormat="1" ht="27" customHeight="1">
      <c r="B278" s="1184"/>
      <c r="C278" s="1185"/>
      <c r="D278" s="1185"/>
      <c r="E278" s="1185"/>
      <c r="F278" s="1185"/>
      <c r="G278" s="1185"/>
      <c r="H278" s="1185"/>
      <c r="I278" s="1185"/>
      <c r="J278" s="1185"/>
      <c r="K278" s="1185"/>
      <c r="L278" s="1158"/>
      <c r="M278" s="1159"/>
      <c r="N278" s="1159"/>
      <c r="O278" s="1160"/>
      <c r="P278" s="1158"/>
      <c r="Q278" s="1159"/>
      <c r="R278" s="1159"/>
      <c r="S278" s="1160"/>
      <c r="T278" s="1158"/>
      <c r="U278" s="1159"/>
      <c r="V278" s="1159"/>
      <c r="W278" s="1160"/>
      <c r="X278" s="1158"/>
      <c r="Y278" s="1159"/>
      <c r="Z278" s="1159"/>
      <c r="AA278" s="1160"/>
      <c r="AB278" s="1158"/>
      <c r="AC278" s="1159"/>
      <c r="AD278" s="1159"/>
      <c r="AE278" s="1160"/>
      <c r="AF278" s="1158"/>
      <c r="AG278" s="1159"/>
      <c r="AH278" s="1159"/>
      <c r="AI278" s="1160"/>
      <c r="AJ278" s="1158"/>
      <c r="AK278" s="1159"/>
      <c r="AL278" s="1159"/>
      <c r="AM278" s="1160"/>
      <c r="AN278" s="1182"/>
      <c r="AO278" s="1159"/>
      <c r="AP278" s="1159"/>
      <c r="AQ278" s="1159"/>
      <c r="AR278" s="1183"/>
    </row>
    <row r="279" spans="2:51" s="978" customFormat="1" ht="27" customHeight="1">
      <c r="B279" s="1184"/>
      <c r="C279" s="1185"/>
      <c r="D279" s="1185"/>
      <c r="E279" s="1185"/>
      <c r="F279" s="1185"/>
      <c r="G279" s="1185"/>
      <c r="H279" s="1185"/>
      <c r="I279" s="1185"/>
      <c r="J279" s="1185"/>
      <c r="K279" s="1185"/>
      <c r="L279" s="1158"/>
      <c r="M279" s="1159"/>
      <c r="N279" s="1159"/>
      <c r="O279" s="1160"/>
      <c r="P279" s="1158"/>
      <c r="Q279" s="1159"/>
      <c r="R279" s="1159"/>
      <c r="S279" s="1160"/>
      <c r="T279" s="1158"/>
      <c r="U279" s="1159"/>
      <c r="V279" s="1159"/>
      <c r="W279" s="1160"/>
      <c r="X279" s="1158"/>
      <c r="Y279" s="1159"/>
      <c r="Z279" s="1159"/>
      <c r="AA279" s="1160"/>
      <c r="AB279" s="1158"/>
      <c r="AC279" s="1159"/>
      <c r="AD279" s="1159"/>
      <c r="AE279" s="1160"/>
      <c r="AF279" s="1158"/>
      <c r="AG279" s="1159"/>
      <c r="AH279" s="1159"/>
      <c r="AI279" s="1160"/>
      <c r="AJ279" s="1158"/>
      <c r="AK279" s="1159"/>
      <c r="AL279" s="1159"/>
      <c r="AM279" s="1160"/>
      <c r="AN279" s="1182"/>
      <c r="AO279" s="1159"/>
      <c r="AP279" s="1159"/>
      <c r="AQ279" s="1159"/>
      <c r="AR279" s="1183"/>
    </row>
    <row r="280" spans="2:51" s="978" customFormat="1" ht="27" customHeight="1">
      <c r="B280" s="1184"/>
      <c r="C280" s="1185"/>
      <c r="D280" s="1185"/>
      <c r="E280" s="1185"/>
      <c r="F280" s="1185"/>
      <c r="G280" s="1185"/>
      <c r="H280" s="1185"/>
      <c r="I280" s="1185"/>
      <c r="J280" s="1185"/>
      <c r="K280" s="1185"/>
      <c r="L280" s="1158"/>
      <c r="M280" s="1159"/>
      <c r="N280" s="1159"/>
      <c r="O280" s="1160"/>
      <c r="P280" s="1158"/>
      <c r="Q280" s="1159"/>
      <c r="R280" s="1159"/>
      <c r="S280" s="1160"/>
      <c r="T280" s="1158"/>
      <c r="U280" s="1159"/>
      <c r="V280" s="1159"/>
      <c r="W280" s="1160"/>
      <c r="X280" s="1158"/>
      <c r="Y280" s="1159"/>
      <c r="Z280" s="1159"/>
      <c r="AA280" s="1160"/>
      <c r="AB280" s="1158"/>
      <c r="AC280" s="1159"/>
      <c r="AD280" s="1159"/>
      <c r="AE280" s="1160"/>
      <c r="AF280" s="1158"/>
      <c r="AG280" s="1159"/>
      <c r="AH280" s="1159"/>
      <c r="AI280" s="1160"/>
      <c r="AJ280" s="1158"/>
      <c r="AK280" s="1159"/>
      <c r="AL280" s="1159"/>
      <c r="AM280" s="1160"/>
      <c r="AN280" s="1182"/>
      <c r="AO280" s="1159"/>
      <c r="AP280" s="1159"/>
      <c r="AQ280" s="1159"/>
      <c r="AR280" s="1183"/>
    </row>
    <row r="281" spans="2:51" s="978" customFormat="1" ht="27" customHeight="1" thickBot="1">
      <c r="B281" s="1191"/>
      <c r="C281" s="1192"/>
      <c r="D281" s="1192"/>
      <c r="E281" s="1192"/>
      <c r="F281" s="1192"/>
      <c r="G281" s="1192"/>
      <c r="H281" s="1192"/>
      <c r="I281" s="1192"/>
      <c r="J281" s="1192"/>
      <c r="K281" s="1192"/>
      <c r="L281" s="1158"/>
      <c r="M281" s="1159"/>
      <c r="N281" s="1159"/>
      <c r="O281" s="1160"/>
      <c r="P281" s="1158"/>
      <c r="Q281" s="1159"/>
      <c r="R281" s="1159"/>
      <c r="S281" s="1160"/>
      <c r="T281" s="1158"/>
      <c r="U281" s="1159"/>
      <c r="V281" s="1159"/>
      <c r="W281" s="1160"/>
      <c r="X281" s="1158"/>
      <c r="Y281" s="1159"/>
      <c r="Z281" s="1159"/>
      <c r="AA281" s="1160"/>
      <c r="AB281" s="1158"/>
      <c r="AC281" s="1159"/>
      <c r="AD281" s="1159"/>
      <c r="AE281" s="1160"/>
      <c r="AF281" s="1158"/>
      <c r="AG281" s="1159"/>
      <c r="AH281" s="1159"/>
      <c r="AI281" s="1160"/>
      <c r="AJ281" s="1158"/>
      <c r="AK281" s="1159"/>
      <c r="AL281" s="1159"/>
      <c r="AM281" s="1160"/>
      <c r="AN281" s="1182"/>
      <c r="AO281" s="1159"/>
      <c r="AP281" s="1159"/>
      <c r="AQ281" s="1159"/>
      <c r="AR281" s="1183"/>
    </row>
    <row r="282" spans="2:51" s="978" customFormat="1" ht="18" customHeight="1">
      <c r="B282" s="981" t="s">
        <v>708</v>
      </c>
      <c r="C282" s="982"/>
      <c r="D282" s="982"/>
      <c r="E282" s="982"/>
      <c r="F282" s="982"/>
      <c r="G282" s="982"/>
      <c r="H282" s="982"/>
      <c r="I282" s="982"/>
      <c r="J282" s="982"/>
      <c r="K282" s="982"/>
      <c r="L282" s="982"/>
      <c r="M282" s="982"/>
      <c r="N282" s="982"/>
      <c r="O282" s="982"/>
      <c r="P282" s="982"/>
      <c r="Q282" s="982"/>
      <c r="R282" s="982"/>
      <c r="S282" s="982"/>
      <c r="T282" s="982"/>
      <c r="U282" s="982"/>
      <c r="V282" s="982"/>
      <c r="W282" s="982"/>
      <c r="X282" s="982"/>
      <c r="Y282" s="982"/>
      <c r="Z282" s="982"/>
      <c r="AA282" s="982"/>
      <c r="AB282" s="982"/>
      <c r="AC282" s="982"/>
      <c r="AD282" s="982"/>
      <c r="AE282" s="982"/>
      <c r="AF282" s="982"/>
      <c r="AG282" s="982"/>
      <c r="AH282" s="982"/>
      <c r="AI282" s="982"/>
      <c r="AJ282" s="982"/>
      <c r="AK282" s="982"/>
      <c r="AL282" s="982"/>
      <c r="AM282" s="982"/>
      <c r="AN282" s="982"/>
      <c r="AO282" s="982"/>
      <c r="AP282" s="982"/>
      <c r="AQ282" s="982"/>
      <c r="AR282" s="983"/>
    </row>
    <row r="283" spans="2:51" s="978" customFormat="1" ht="18" customHeight="1">
      <c r="B283" s="986"/>
      <c r="C283" s="1096" t="s">
        <v>709</v>
      </c>
      <c r="D283" s="1097"/>
      <c r="E283" s="1100" t="s">
        <v>825</v>
      </c>
      <c r="F283" s="984"/>
      <c r="G283" s="984"/>
      <c r="H283" s="984"/>
      <c r="I283" s="984"/>
      <c r="J283" s="984"/>
      <c r="K283" s="984"/>
      <c r="L283" s="984"/>
      <c r="M283" s="984"/>
      <c r="N283" s="984"/>
      <c r="O283" s="984"/>
      <c r="P283" s="984"/>
      <c r="Q283" s="984"/>
      <c r="R283" s="984"/>
      <c r="S283" s="984"/>
      <c r="T283" s="984"/>
      <c r="U283" s="984"/>
      <c r="V283" s="984"/>
      <c r="W283" s="984"/>
      <c r="X283" s="984"/>
      <c r="Y283" s="984"/>
      <c r="Z283" s="984"/>
      <c r="AA283" s="984"/>
      <c r="AB283" s="984"/>
      <c r="AC283" s="984"/>
      <c r="AD283" s="984"/>
      <c r="AE283" s="984"/>
      <c r="AF283" s="984"/>
      <c r="AG283" s="984"/>
      <c r="AH283" s="984"/>
      <c r="AI283" s="984"/>
      <c r="AJ283" s="984"/>
      <c r="AK283" s="984"/>
      <c r="AL283" s="984"/>
      <c r="AM283" s="984"/>
      <c r="AN283" s="984"/>
      <c r="AO283" s="984"/>
      <c r="AP283" s="984"/>
      <c r="AQ283" s="984"/>
      <c r="AR283" s="987"/>
    </row>
    <row r="284" spans="2:51" s="978" customFormat="1" ht="18" customHeight="1">
      <c r="B284" s="986"/>
      <c r="C284" s="1098" t="s">
        <v>710</v>
      </c>
      <c r="D284" s="984"/>
      <c r="E284" s="984" t="s">
        <v>826</v>
      </c>
      <c r="F284" s="984"/>
      <c r="G284" s="984"/>
      <c r="H284" s="984"/>
      <c r="I284" s="984"/>
      <c r="J284" s="984"/>
      <c r="K284" s="984"/>
      <c r="L284" s="984"/>
      <c r="M284" s="984"/>
      <c r="N284" s="984"/>
      <c r="O284" s="984"/>
      <c r="P284" s="984"/>
      <c r="Q284" s="984"/>
      <c r="R284" s="984"/>
      <c r="S284" s="984"/>
      <c r="T284" s="984"/>
      <c r="U284" s="984"/>
      <c r="V284" s="984"/>
      <c r="W284" s="984"/>
      <c r="X284" s="984"/>
      <c r="Y284" s="984"/>
      <c r="Z284" s="984"/>
      <c r="AA284" s="984"/>
      <c r="AB284" s="984"/>
      <c r="AC284" s="984"/>
      <c r="AD284" s="984"/>
      <c r="AE284" s="984"/>
      <c r="AF284" s="984"/>
      <c r="AG284" s="984"/>
      <c r="AH284" s="984"/>
      <c r="AI284" s="984"/>
      <c r="AJ284" s="984"/>
      <c r="AK284" s="984"/>
      <c r="AL284" s="984"/>
      <c r="AM284" s="984"/>
      <c r="AN284" s="984"/>
      <c r="AO284" s="984"/>
      <c r="AP284" s="984"/>
      <c r="AQ284" s="984"/>
      <c r="AR284" s="987"/>
      <c r="AS284" s="984"/>
      <c r="AT284" s="985"/>
      <c r="AU284" s="985"/>
      <c r="AV284" s="985"/>
      <c r="AW284" s="985"/>
      <c r="AX284" s="985"/>
      <c r="AY284" s="985"/>
    </row>
    <row r="285" spans="2:51" s="978" customFormat="1" ht="18" customHeight="1">
      <c r="B285" s="986"/>
      <c r="C285" s="1099" t="s">
        <v>823</v>
      </c>
      <c r="D285" s="1097"/>
      <c r="E285" s="1100" t="s">
        <v>827</v>
      </c>
      <c r="F285" s="984"/>
      <c r="G285" s="984"/>
      <c r="H285" s="984"/>
      <c r="I285" s="984"/>
      <c r="J285" s="984"/>
      <c r="K285" s="984"/>
      <c r="L285" s="984"/>
      <c r="M285" s="984"/>
      <c r="N285" s="984"/>
      <c r="O285" s="984"/>
      <c r="P285" s="984"/>
      <c r="Q285" s="984"/>
      <c r="R285" s="984"/>
      <c r="S285" s="984"/>
      <c r="T285" s="984"/>
      <c r="U285" s="984"/>
      <c r="V285" s="984"/>
      <c r="W285" s="984"/>
      <c r="X285" s="984"/>
      <c r="Y285" s="984"/>
      <c r="Z285" s="984"/>
      <c r="AA285" s="984"/>
      <c r="AB285" s="984"/>
      <c r="AC285" s="984"/>
      <c r="AD285" s="984"/>
      <c r="AE285" s="984"/>
      <c r="AF285" s="984"/>
      <c r="AG285" s="984"/>
      <c r="AH285" s="984"/>
      <c r="AI285" s="984"/>
      <c r="AJ285" s="984"/>
      <c r="AK285" s="984"/>
      <c r="AL285" s="984"/>
      <c r="AM285" s="984"/>
      <c r="AN285" s="984"/>
      <c r="AO285" s="984"/>
      <c r="AP285" s="984"/>
      <c r="AQ285" s="984"/>
      <c r="AR285" s="987"/>
      <c r="AS285" s="984"/>
      <c r="AT285" s="984"/>
      <c r="AU285" s="984"/>
      <c r="AV285" s="984"/>
      <c r="AW285" s="984"/>
      <c r="AX285" s="984"/>
      <c r="AY285" s="984"/>
    </row>
    <row r="286" spans="2:51" s="978" customFormat="1" ht="18" customHeight="1" thickBot="1">
      <c r="B286" s="990"/>
      <c r="C286" s="1095" t="s">
        <v>824</v>
      </c>
      <c r="D286" s="988"/>
      <c r="E286" s="1101" t="s">
        <v>828</v>
      </c>
      <c r="F286" s="991"/>
      <c r="G286" s="991"/>
      <c r="H286" s="991"/>
      <c r="I286" s="991"/>
      <c r="J286" s="991"/>
      <c r="K286" s="991"/>
      <c r="L286" s="991"/>
      <c r="M286" s="991"/>
      <c r="N286" s="991"/>
      <c r="O286" s="991"/>
      <c r="P286" s="991"/>
      <c r="Q286" s="991"/>
      <c r="R286" s="991"/>
      <c r="S286" s="991"/>
      <c r="T286" s="991"/>
      <c r="U286" s="991"/>
      <c r="V286" s="991"/>
      <c r="W286" s="991"/>
      <c r="X286" s="991"/>
      <c r="Y286" s="991"/>
      <c r="Z286" s="991"/>
      <c r="AA286" s="991"/>
      <c r="AB286" s="991"/>
      <c r="AC286" s="991"/>
      <c r="AD286" s="991"/>
      <c r="AE286" s="991"/>
      <c r="AF286" s="991"/>
      <c r="AG286" s="991"/>
      <c r="AH286" s="991"/>
      <c r="AI286" s="991"/>
      <c r="AJ286" s="991"/>
      <c r="AK286" s="991"/>
      <c r="AL286" s="991"/>
      <c r="AM286" s="991"/>
      <c r="AN286" s="991"/>
      <c r="AO286" s="991"/>
      <c r="AP286" s="991"/>
      <c r="AQ286" s="991"/>
      <c r="AR286" s="992"/>
      <c r="AS286" s="984"/>
      <c r="AT286" s="984"/>
      <c r="AU286" s="984"/>
      <c r="AV286" s="984"/>
      <c r="AW286" s="984"/>
      <c r="AX286" s="984"/>
      <c r="AY286" s="984"/>
    </row>
    <row r="287" spans="2:51">
      <c r="AP287" s="1161"/>
      <c r="AQ287" s="1161"/>
      <c r="AR287" s="1161"/>
    </row>
    <row r="288" spans="2:51" s="975" customFormat="1" ht="23.5">
      <c r="B288" s="1162" t="s">
        <v>706</v>
      </c>
      <c r="C288" s="1162"/>
      <c r="D288" s="1162"/>
      <c r="E288" s="1162"/>
      <c r="F288" s="1162"/>
      <c r="G288" s="1162"/>
      <c r="H288" s="1162"/>
      <c r="I288" s="1162"/>
      <c r="J288" s="1162"/>
      <c r="K288" s="1162"/>
      <c r="L288" s="1162"/>
      <c r="M288" s="1162"/>
      <c r="N288" s="1162"/>
      <c r="O288" s="1162"/>
      <c r="P288" s="1162"/>
      <c r="Q288" s="1162"/>
      <c r="R288" s="1162"/>
      <c r="S288" s="1162"/>
      <c r="T288" s="1162"/>
      <c r="U288" s="1162"/>
      <c r="V288" s="1162"/>
      <c r="W288" s="1162"/>
      <c r="X288" s="1162"/>
      <c r="Y288" s="1162"/>
      <c r="Z288" s="1162"/>
      <c r="AA288" s="1162"/>
      <c r="AB288" s="1162"/>
      <c r="AC288" s="1162"/>
      <c r="AD288" s="1162"/>
      <c r="AE288" s="1162"/>
      <c r="AF288" s="1162"/>
      <c r="AG288" s="1162"/>
      <c r="AH288" s="1162"/>
      <c r="AI288" s="1162"/>
      <c r="AJ288" s="1162"/>
      <c r="AK288" s="1162"/>
      <c r="AL288" s="1162"/>
      <c r="AM288" s="1162"/>
      <c r="AN288" s="1162"/>
      <c r="AO288" s="1162"/>
      <c r="AP288" s="1162"/>
      <c r="AQ288" s="1162"/>
      <c r="AR288" s="1162"/>
    </row>
    <row r="289" spans="2:44" s="976" customFormat="1" ht="10.5" customHeight="1"/>
    <row r="290" spans="2:44" s="978" customFormat="1" ht="20.149999999999999" customHeight="1">
      <c r="B290" s="978" t="s">
        <v>804</v>
      </c>
      <c r="AF290" s="979"/>
      <c r="AG290" s="979"/>
      <c r="AH290" s="979"/>
      <c r="AI290" s="979"/>
      <c r="AJ290" s="979"/>
      <c r="AK290" s="979"/>
      <c r="AL290" s="979"/>
      <c r="AM290" s="979"/>
      <c r="AN290" s="979"/>
      <c r="AO290" s="979"/>
      <c r="AP290" s="979"/>
      <c r="AQ290" s="979"/>
      <c r="AR290" s="979"/>
    </row>
    <row r="291" spans="2:44" s="978" customFormat="1" ht="20.149999999999999" customHeight="1">
      <c r="B291" s="978" t="s">
        <v>806</v>
      </c>
      <c r="AF291" s="979"/>
      <c r="AG291" s="979"/>
      <c r="AH291" s="979"/>
      <c r="AI291" s="979"/>
      <c r="AJ291" s="979"/>
      <c r="AK291" s="979"/>
      <c r="AL291" s="979"/>
      <c r="AM291" s="979"/>
      <c r="AN291" s="979"/>
      <c r="AO291" s="979"/>
      <c r="AP291" s="979"/>
      <c r="AQ291" s="979"/>
      <c r="AR291" s="979"/>
    </row>
    <row r="292" spans="2:44" s="978" customFormat="1" ht="20.149999999999999" customHeight="1">
      <c r="B292" s="978" t="s">
        <v>737</v>
      </c>
      <c r="AF292" s="979"/>
      <c r="AG292" s="979"/>
      <c r="AH292" s="979"/>
      <c r="AI292" s="979"/>
      <c r="AJ292" s="979"/>
      <c r="AK292" s="979"/>
      <c r="AL292" s="979"/>
      <c r="AM292" s="979"/>
      <c r="AN292" s="979"/>
      <c r="AO292" s="979"/>
      <c r="AP292" s="979"/>
      <c r="AQ292" s="979"/>
      <c r="AR292" s="979"/>
    </row>
    <row r="293" spans="2:44" s="978" customFormat="1" ht="20.149999999999999" customHeight="1">
      <c r="B293" s="978" t="s">
        <v>840</v>
      </c>
      <c r="AF293" s="979"/>
      <c r="AG293" s="979"/>
      <c r="AH293" s="979"/>
      <c r="AI293" s="979"/>
      <c r="AJ293" s="979"/>
      <c r="AK293" s="979"/>
      <c r="AL293" s="979"/>
      <c r="AM293" s="979"/>
      <c r="AN293" s="979"/>
      <c r="AO293" s="979"/>
      <c r="AP293" s="979"/>
      <c r="AQ293" s="979"/>
      <c r="AR293" s="979"/>
    </row>
    <row r="294" spans="2:44" s="978" customFormat="1" ht="10" customHeight="1">
      <c r="AF294" s="979"/>
      <c r="AG294" s="979"/>
      <c r="AH294" s="979"/>
      <c r="AI294" s="979"/>
      <c r="AJ294" s="979"/>
      <c r="AK294" s="979"/>
      <c r="AL294" s="979"/>
      <c r="AM294" s="979"/>
      <c r="AN294" s="979"/>
      <c r="AO294" s="979"/>
      <c r="AP294" s="979"/>
      <c r="AQ294" s="979"/>
      <c r="AR294" s="979"/>
    </row>
    <row r="295" spans="2:44" s="980" customFormat="1" ht="19.5" thickBot="1">
      <c r="AR295" s="989" t="s">
        <v>731</v>
      </c>
    </row>
    <row r="296" spans="2:44" s="978" customFormat="1" ht="24" customHeight="1">
      <c r="B296" s="1163" t="s">
        <v>707</v>
      </c>
      <c r="C296" s="1164"/>
      <c r="D296" s="1164"/>
      <c r="E296" s="1164"/>
      <c r="F296" s="1164"/>
      <c r="G296" s="1164"/>
      <c r="H296" s="1164"/>
      <c r="I296" s="1164"/>
      <c r="J296" s="1164"/>
      <c r="K296" s="1164"/>
      <c r="L296" s="1193" t="s">
        <v>714</v>
      </c>
      <c r="M296" s="1194"/>
      <c r="N296" s="1194"/>
      <c r="O296" s="1194"/>
      <c r="P296" s="1194"/>
      <c r="Q296" s="1194"/>
      <c r="R296" s="1194"/>
      <c r="S296" s="1194"/>
      <c r="T296" s="1194"/>
      <c r="U296" s="1194"/>
      <c r="V296" s="1194"/>
      <c r="W296" s="1194"/>
      <c r="X296" s="1194"/>
      <c r="Y296" s="1194"/>
      <c r="Z296" s="1194"/>
      <c r="AA296" s="1194"/>
      <c r="AB296" s="1194"/>
      <c r="AC296" s="1194"/>
      <c r="AD296" s="1194"/>
      <c r="AE296" s="1194"/>
      <c r="AF296" s="1194"/>
      <c r="AG296" s="1194"/>
      <c r="AH296" s="1194"/>
      <c r="AI296" s="1194"/>
      <c r="AJ296" s="1194"/>
      <c r="AK296" s="1194"/>
      <c r="AL296" s="1194"/>
      <c r="AM296" s="1195"/>
      <c r="AN296" s="1173" t="s">
        <v>711</v>
      </c>
      <c r="AO296" s="1174"/>
      <c r="AP296" s="1174"/>
      <c r="AQ296" s="1174"/>
      <c r="AR296" s="1175"/>
    </row>
    <row r="297" spans="2:44" s="978" customFormat="1" ht="29.15" customHeight="1" thickBot="1">
      <c r="B297" s="1165"/>
      <c r="C297" s="1166"/>
      <c r="D297" s="1166"/>
      <c r="E297" s="1166"/>
      <c r="F297" s="1166"/>
      <c r="G297" s="1166"/>
      <c r="H297" s="1166"/>
      <c r="I297" s="1166"/>
      <c r="J297" s="1166"/>
      <c r="K297" s="1166"/>
      <c r="L297" s="1167" t="s">
        <v>820</v>
      </c>
      <c r="M297" s="1168"/>
      <c r="N297" s="1168"/>
      <c r="O297" s="1169"/>
      <c r="P297" s="1170" t="s">
        <v>821</v>
      </c>
      <c r="Q297" s="1171"/>
      <c r="R297" s="1171"/>
      <c r="S297" s="1172"/>
      <c r="T297" s="1167" t="s">
        <v>822</v>
      </c>
      <c r="U297" s="1168"/>
      <c r="V297" s="1168"/>
      <c r="W297" s="1169"/>
      <c r="X297" s="1167" t="s">
        <v>716</v>
      </c>
      <c r="Y297" s="1168"/>
      <c r="Z297" s="1168"/>
      <c r="AA297" s="1169"/>
      <c r="AB297" s="1167" t="s">
        <v>776</v>
      </c>
      <c r="AC297" s="1168"/>
      <c r="AD297" s="1168"/>
      <c r="AE297" s="1169"/>
      <c r="AF297" s="1167" t="s">
        <v>717</v>
      </c>
      <c r="AG297" s="1168"/>
      <c r="AH297" s="1168"/>
      <c r="AI297" s="1169"/>
      <c r="AJ297" s="1167" t="s">
        <v>718</v>
      </c>
      <c r="AK297" s="1168"/>
      <c r="AL297" s="1168"/>
      <c r="AM297" s="1169"/>
      <c r="AN297" s="1176"/>
      <c r="AO297" s="1177"/>
      <c r="AP297" s="1177"/>
      <c r="AQ297" s="1177"/>
      <c r="AR297" s="1178"/>
    </row>
    <row r="298" spans="2:44" s="978" customFormat="1" ht="27" customHeight="1" thickTop="1">
      <c r="B298" s="1184" t="s">
        <v>832</v>
      </c>
      <c r="C298" s="1185"/>
      <c r="D298" s="1185"/>
      <c r="E298" s="1185"/>
      <c r="F298" s="1185"/>
      <c r="G298" s="1185"/>
      <c r="H298" s="1185"/>
      <c r="I298" s="1185"/>
      <c r="J298" s="1185"/>
      <c r="K298" s="1185"/>
      <c r="L298" s="1189"/>
      <c r="M298" s="1180"/>
      <c r="N298" s="1180"/>
      <c r="O298" s="1190"/>
      <c r="P298" s="1189"/>
      <c r="Q298" s="1180"/>
      <c r="R298" s="1180"/>
      <c r="S298" s="1190"/>
      <c r="T298" s="1189"/>
      <c r="U298" s="1180"/>
      <c r="V298" s="1180"/>
      <c r="W298" s="1190"/>
      <c r="X298" s="1189"/>
      <c r="Y298" s="1180"/>
      <c r="Z298" s="1180"/>
      <c r="AA298" s="1190"/>
      <c r="AB298" s="1189"/>
      <c r="AC298" s="1180"/>
      <c r="AD298" s="1180"/>
      <c r="AE298" s="1190"/>
      <c r="AF298" s="1189"/>
      <c r="AG298" s="1180"/>
      <c r="AH298" s="1180"/>
      <c r="AI298" s="1190"/>
      <c r="AJ298" s="1189"/>
      <c r="AK298" s="1180"/>
      <c r="AL298" s="1180"/>
      <c r="AM298" s="1190"/>
      <c r="AN298" s="1179"/>
      <c r="AO298" s="1180"/>
      <c r="AP298" s="1180"/>
      <c r="AQ298" s="1180"/>
      <c r="AR298" s="1181"/>
    </row>
    <row r="299" spans="2:44" s="978" customFormat="1" ht="27" customHeight="1">
      <c r="B299" s="1184"/>
      <c r="C299" s="1185"/>
      <c r="D299" s="1185"/>
      <c r="E299" s="1185"/>
      <c r="F299" s="1185"/>
      <c r="G299" s="1185"/>
      <c r="H299" s="1185"/>
      <c r="I299" s="1185"/>
      <c r="J299" s="1185"/>
      <c r="K299" s="1185"/>
      <c r="L299" s="1089"/>
      <c r="M299" s="1090"/>
      <c r="N299" s="1090"/>
      <c r="O299" s="1091"/>
      <c r="P299" s="1089"/>
      <c r="Q299" s="1090"/>
      <c r="R299" s="1090"/>
      <c r="S299" s="1091"/>
      <c r="T299" s="1089"/>
      <c r="U299" s="1090"/>
      <c r="V299" s="1090"/>
      <c r="W299" s="1091"/>
      <c r="X299" s="1089"/>
      <c r="Y299" s="1090"/>
      <c r="Z299" s="1090"/>
      <c r="AA299" s="1091"/>
      <c r="AB299" s="1089"/>
      <c r="AC299" s="1090"/>
      <c r="AD299" s="1090"/>
      <c r="AE299" s="1091"/>
      <c r="AF299" s="1089"/>
      <c r="AG299" s="1090"/>
      <c r="AH299" s="1090"/>
      <c r="AI299" s="1091"/>
      <c r="AJ299" s="1089"/>
      <c r="AK299" s="1090"/>
      <c r="AL299" s="1090"/>
      <c r="AM299" s="1091"/>
      <c r="AN299" s="1092"/>
      <c r="AO299" s="1090"/>
      <c r="AP299" s="1090"/>
      <c r="AQ299" s="1090"/>
      <c r="AR299" s="1093"/>
    </row>
    <row r="300" spans="2:44" s="978" customFormat="1" ht="27" customHeight="1">
      <c r="B300" s="1191"/>
      <c r="C300" s="1192"/>
      <c r="D300" s="1192"/>
      <c r="E300" s="1192"/>
      <c r="F300" s="1192"/>
      <c r="G300" s="1192"/>
      <c r="H300" s="1192"/>
      <c r="I300" s="1192"/>
      <c r="J300" s="1192"/>
      <c r="K300" s="1192"/>
      <c r="L300" s="1158"/>
      <c r="M300" s="1159"/>
      <c r="N300" s="1159"/>
      <c r="O300" s="1160"/>
      <c r="P300" s="1158"/>
      <c r="Q300" s="1159"/>
      <c r="R300" s="1159"/>
      <c r="S300" s="1160"/>
      <c r="T300" s="1158"/>
      <c r="U300" s="1159"/>
      <c r="V300" s="1159"/>
      <c r="W300" s="1160"/>
      <c r="X300" s="1158"/>
      <c r="Y300" s="1159"/>
      <c r="Z300" s="1159"/>
      <c r="AA300" s="1160"/>
      <c r="AB300" s="1158"/>
      <c r="AC300" s="1159"/>
      <c r="AD300" s="1159"/>
      <c r="AE300" s="1160"/>
      <c r="AF300" s="1158"/>
      <c r="AG300" s="1159"/>
      <c r="AH300" s="1159"/>
      <c r="AI300" s="1160"/>
      <c r="AJ300" s="1158"/>
      <c r="AK300" s="1159"/>
      <c r="AL300" s="1159"/>
      <c r="AM300" s="1160"/>
      <c r="AN300" s="1182"/>
      <c r="AO300" s="1159"/>
      <c r="AP300" s="1159"/>
      <c r="AQ300" s="1159"/>
      <c r="AR300" s="1183"/>
    </row>
    <row r="301" spans="2:44" s="978" customFormat="1" ht="27" customHeight="1">
      <c r="B301" s="1191"/>
      <c r="C301" s="1192"/>
      <c r="D301" s="1192"/>
      <c r="E301" s="1192"/>
      <c r="F301" s="1192"/>
      <c r="G301" s="1192"/>
      <c r="H301" s="1192"/>
      <c r="I301" s="1192"/>
      <c r="J301" s="1192"/>
      <c r="K301" s="1192"/>
      <c r="L301" s="1158"/>
      <c r="M301" s="1159"/>
      <c r="N301" s="1159"/>
      <c r="O301" s="1160"/>
      <c r="P301" s="1158"/>
      <c r="Q301" s="1159"/>
      <c r="R301" s="1159"/>
      <c r="S301" s="1160"/>
      <c r="T301" s="1158"/>
      <c r="U301" s="1159"/>
      <c r="V301" s="1159"/>
      <c r="W301" s="1160"/>
      <c r="X301" s="1158"/>
      <c r="Y301" s="1159"/>
      <c r="Z301" s="1159"/>
      <c r="AA301" s="1160"/>
      <c r="AB301" s="1158"/>
      <c r="AC301" s="1159"/>
      <c r="AD301" s="1159"/>
      <c r="AE301" s="1160"/>
      <c r="AF301" s="1158"/>
      <c r="AG301" s="1159"/>
      <c r="AH301" s="1159"/>
      <c r="AI301" s="1160"/>
      <c r="AJ301" s="1158"/>
      <c r="AK301" s="1159"/>
      <c r="AL301" s="1159"/>
      <c r="AM301" s="1160"/>
      <c r="AN301" s="1182"/>
      <c r="AO301" s="1159"/>
      <c r="AP301" s="1159"/>
      <c r="AQ301" s="1159"/>
      <c r="AR301" s="1183"/>
    </row>
    <row r="302" spans="2:44" s="978" customFormat="1" ht="27" customHeight="1">
      <c r="B302" s="1184"/>
      <c r="C302" s="1185"/>
      <c r="D302" s="1185"/>
      <c r="E302" s="1185"/>
      <c r="F302" s="1185"/>
      <c r="G302" s="1185"/>
      <c r="H302" s="1185"/>
      <c r="I302" s="1185"/>
      <c r="J302" s="1185"/>
      <c r="K302" s="1185"/>
      <c r="L302" s="1158"/>
      <c r="M302" s="1159"/>
      <c r="N302" s="1159"/>
      <c r="O302" s="1160"/>
      <c r="P302" s="1158"/>
      <c r="Q302" s="1159"/>
      <c r="R302" s="1159"/>
      <c r="S302" s="1160"/>
      <c r="T302" s="1158"/>
      <c r="U302" s="1159"/>
      <c r="V302" s="1159"/>
      <c r="W302" s="1160"/>
      <c r="X302" s="1158"/>
      <c r="Y302" s="1159"/>
      <c r="Z302" s="1159"/>
      <c r="AA302" s="1160"/>
      <c r="AB302" s="1158"/>
      <c r="AC302" s="1159"/>
      <c r="AD302" s="1159"/>
      <c r="AE302" s="1160"/>
      <c r="AF302" s="1158"/>
      <c r="AG302" s="1159"/>
      <c r="AH302" s="1159"/>
      <c r="AI302" s="1160"/>
      <c r="AJ302" s="1158"/>
      <c r="AK302" s="1159"/>
      <c r="AL302" s="1159"/>
      <c r="AM302" s="1160"/>
      <c r="AN302" s="1182"/>
      <c r="AO302" s="1159"/>
      <c r="AP302" s="1159"/>
      <c r="AQ302" s="1159"/>
      <c r="AR302" s="1183"/>
    </row>
    <row r="303" spans="2:44" s="978" customFormat="1" ht="27" customHeight="1">
      <c r="B303" s="1184"/>
      <c r="C303" s="1185"/>
      <c r="D303" s="1185"/>
      <c r="E303" s="1185"/>
      <c r="F303" s="1185"/>
      <c r="G303" s="1185"/>
      <c r="H303" s="1185"/>
      <c r="I303" s="1185"/>
      <c r="J303" s="1185"/>
      <c r="K303" s="1185"/>
      <c r="L303" s="1158"/>
      <c r="M303" s="1159"/>
      <c r="N303" s="1159"/>
      <c r="O303" s="1160"/>
      <c r="P303" s="1158"/>
      <c r="Q303" s="1159"/>
      <c r="R303" s="1159"/>
      <c r="S303" s="1160"/>
      <c r="T303" s="1158"/>
      <c r="U303" s="1159"/>
      <c r="V303" s="1159"/>
      <c r="W303" s="1160"/>
      <c r="X303" s="1158"/>
      <c r="Y303" s="1159"/>
      <c r="Z303" s="1159"/>
      <c r="AA303" s="1160"/>
      <c r="AB303" s="1158"/>
      <c r="AC303" s="1159"/>
      <c r="AD303" s="1159"/>
      <c r="AE303" s="1160"/>
      <c r="AF303" s="1158"/>
      <c r="AG303" s="1159"/>
      <c r="AH303" s="1159"/>
      <c r="AI303" s="1160"/>
      <c r="AJ303" s="1158"/>
      <c r="AK303" s="1159"/>
      <c r="AL303" s="1159"/>
      <c r="AM303" s="1160"/>
      <c r="AN303" s="1182"/>
      <c r="AO303" s="1159"/>
      <c r="AP303" s="1159"/>
      <c r="AQ303" s="1159"/>
      <c r="AR303" s="1183"/>
    </row>
    <row r="304" spans="2:44" s="978" customFormat="1" ht="27" customHeight="1">
      <c r="B304" s="1184"/>
      <c r="C304" s="1185"/>
      <c r="D304" s="1185"/>
      <c r="E304" s="1185"/>
      <c r="F304" s="1185"/>
      <c r="G304" s="1185"/>
      <c r="H304" s="1185"/>
      <c r="I304" s="1185"/>
      <c r="J304" s="1185"/>
      <c r="K304" s="1185"/>
      <c r="L304" s="1158"/>
      <c r="M304" s="1159"/>
      <c r="N304" s="1159"/>
      <c r="O304" s="1160"/>
      <c r="P304" s="1158"/>
      <c r="Q304" s="1159"/>
      <c r="R304" s="1159"/>
      <c r="S304" s="1160"/>
      <c r="T304" s="1158"/>
      <c r="U304" s="1159"/>
      <c r="V304" s="1159"/>
      <c r="W304" s="1160"/>
      <c r="X304" s="1158"/>
      <c r="Y304" s="1159"/>
      <c r="Z304" s="1159"/>
      <c r="AA304" s="1160"/>
      <c r="AB304" s="1158"/>
      <c r="AC304" s="1159"/>
      <c r="AD304" s="1159"/>
      <c r="AE304" s="1160"/>
      <c r="AF304" s="1158"/>
      <c r="AG304" s="1159"/>
      <c r="AH304" s="1159"/>
      <c r="AI304" s="1160"/>
      <c r="AJ304" s="1158"/>
      <c r="AK304" s="1159"/>
      <c r="AL304" s="1159"/>
      <c r="AM304" s="1160"/>
      <c r="AN304" s="1182"/>
      <c r="AO304" s="1159"/>
      <c r="AP304" s="1159"/>
      <c r="AQ304" s="1159"/>
      <c r="AR304" s="1183"/>
    </row>
    <row r="305" spans="2:51" s="978" customFormat="1" ht="27" customHeight="1">
      <c r="B305" s="1184"/>
      <c r="C305" s="1185"/>
      <c r="D305" s="1185"/>
      <c r="E305" s="1185"/>
      <c r="F305" s="1185"/>
      <c r="G305" s="1185"/>
      <c r="H305" s="1185"/>
      <c r="I305" s="1185"/>
      <c r="J305" s="1185"/>
      <c r="K305" s="1185"/>
      <c r="L305" s="1158"/>
      <c r="M305" s="1159"/>
      <c r="N305" s="1159"/>
      <c r="O305" s="1160"/>
      <c r="P305" s="1158"/>
      <c r="Q305" s="1159"/>
      <c r="R305" s="1159"/>
      <c r="S305" s="1160"/>
      <c r="T305" s="1158"/>
      <c r="U305" s="1159"/>
      <c r="V305" s="1159"/>
      <c r="W305" s="1160"/>
      <c r="X305" s="1158"/>
      <c r="Y305" s="1159"/>
      <c r="Z305" s="1159"/>
      <c r="AA305" s="1160"/>
      <c r="AB305" s="1158"/>
      <c r="AC305" s="1159"/>
      <c r="AD305" s="1159"/>
      <c r="AE305" s="1160"/>
      <c r="AF305" s="1158"/>
      <c r="AG305" s="1159"/>
      <c r="AH305" s="1159"/>
      <c r="AI305" s="1160"/>
      <c r="AJ305" s="1158"/>
      <c r="AK305" s="1159"/>
      <c r="AL305" s="1159"/>
      <c r="AM305" s="1160"/>
      <c r="AN305" s="1182"/>
      <c r="AO305" s="1159"/>
      <c r="AP305" s="1159"/>
      <c r="AQ305" s="1159"/>
      <c r="AR305" s="1183"/>
    </row>
    <row r="306" spans="2:51" s="978" customFormat="1" ht="27" customHeight="1">
      <c r="B306" s="1184"/>
      <c r="C306" s="1185"/>
      <c r="D306" s="1185"/>
      <c r="E306" s="1185"/>
      <c r="F306" s="1185"/>
      <c r="G306" s="1185"/>
      <c r="H306" s="1185"/>
      <c r="I306" s="1185"/>
      <c r="J306" s="1185"/>
      <c r="K306" s="1185"/>
      <c r="L306" s="1158"/>
      <c r="M306" s="1159"/>
      <c r="N306" s="1159"/>
      <c r="O306" s="1160"/>
      <c r="P306" s="1158"/>
      <c r="Q306" s="1159"/>
      <c r="R306" s="1159"/>
      <c r="S306" s="1160"/>
      <c r="T306" s="1158"/>
      <c r="U306" s="1159"/>
      <c r="V306" s="1159"/>
      <c r="W306" s="1160"/>
      <c r="X306" s="1158"/>
      <c r="Y306" s="1159"/>
      <c r="Z306" s="1159"/>
      <c r="AA306" s="1160"/>
      <c r="AB306" s="1158"/>
      <c r="AC306" s="1159"/>
      <c r="AD306" s="1159"/>
      <c r="AE306" s="1160"/>
      <c r="AF306" s="1158"/>
      <c r="AG306" s="1159"/>
      <c r="AH306" s="1159"/>
      <c r="AI306" s="1160"/>
      <c r="AJ306" s="1158"/>
      <c r="AK306" s="1159"/>
      <c r="AL306" s="1159"/>
      <c r="AM306" s="1160"/>
      <c r="AN306" s="1182"/>
      <c r="AO306" s="1159"/>
      <c r="AP306" s="1159"/>
      <c r="AQ306" s="1159"/>
      <c r="AR306" s="1183"/>
    </row>
    <row r="307" spans="2:51" s="978" customFormat="1" ht="27" customHeight="1" thickBot="1">
      <c r="B307" s="1191"/>
      <c r="C307" s="1192"/>
      <c r="D307" s="1192"/>
      <c r="E307" s="1192"/>
      <c r="F307" s="1192"/>
      <c r="G307" s="1192"/>
      <c r="H307" s="1192"/>
      <c r="I307" s="1192"/>
      <c r="J307" s="1192"/>
      <c r="K307" s="1192"/>
      <c r="L307" s="1158"/>
      <c r="M307" s="1159"/>
      <c r="N307" s="1159"/>
      <c r="O307" s="1160"/>
      <c r="P307" s="1158"/>
      <c r="Q307" s="1159"/>
      <c r="R307" s="1159"/>
      <c r="S307" s="1160"/>
      <c r="T307" s="1158"/>
      <c r="U307" s="1159"/>
      <c r="V307" s="1159"/>
      <c r="W307" s="1160"/>
      <c r="X307" s="1158"/>
      <c r="Y307" s="1159"/>
      <c r="Z307" s="1159"/>
      <c r="AA307" s="1160"/>
      <c r="AB307" s="1158"/>
      <c r="AC307" s="1159"/>
      <c r="AD307" s="1159"/>
      <c r="AE307" s="1160"/>
      <c r="AF307" s="1158"/>
      <c r="AG307" s="1159"/>
      <c r="AH307" s="1159"/>
      <c r="AI307" s="1160"/>
      <c r="AJ307" s="1158"/>
      <c r="AK307" s="1159"/>
      <c r="AL307" s="1159"/>
      <c r="AM307" s="1160"/>
      <c r="AN307" s="1182"/>
      <c r="AO307" s="1159"/>
      <c r="AP307" s="1159"/>
      <c r="AQ307" s="1159"/>
      <c r="AR307" s="1183"/>
    </row>
    <row r="308" spans="2:51" s="978" customFormat="1" ht="18" customHeight="1">
      <c r="B308" s="981" t="s">
        <v>708</v>
      </c>
      <c r="C308" s="982"/>
      <c r="D308" s="982"/>
      <c r="E308" s="982"/>
      <c r="F308" s="982"/>
      <c r="G308" s="982"/>
      <c r="H308" s="982"/>
      <c r="I308" s="982"/>
      <c r="J308" s="982"/>
      <c r="K308" s="982"/>
      <c r="L308" s="982"/>
      <c r="M308" s="982"/>
      <c r="N308" s="982"/>
      <c r="O308" s="982"/>
      <c r="P308" s="982"/>
      <c r="Q308" s="982"/>
      <c r="R308" s="982"/>
      <c r="S308" s="982"/>
      <c r="T308" s="982"/>
      <c r="U308" s="982"/>
      <c r="V308" s="982"/>
      <c r="W308" s="982"/>
      <c r="X308" s="982"/>
      <c r="Y308" s="982"/>
      <c r="Z308" s="982"/>
      <c r="AA308" s="982"/>
      <c r="AB308" s="982"/>
      <c r="AC308" s="982"/>
      <c r="AD308" s="982"/>
      <c r="AE308" s="982"/>
      <c r="AF308" s="982"/>
      <c r="AG308" s="982"/>
      <c r="AH308" s="982"/>
      <c r="AI308" s="982"/>
      <c r="AJ308" s="982"/>
      <c r="AK308" s="982"/>
      <c r="AL308" s="982"/>
      <c r="AM308" s="982"/>
      <c r="AN308" s="982"/>
      <c r="AO308" s="982"/>
      <c r="AP308" s="982"/>
      <c r="AQ308" s="982"/>
      <c r="AR308" s="983"/>
    </row>
    <row r="309" spans="2:51" s="978" customFormat="1" ht="18" customHeight="1">
      <c r="B309" s="986"/>
      <c r="C309" s="1096" t="s">
        <v>709</v>
      </c>
      <c r="D309" s="1097"/>
      <c r="E309" s="1100" t="s">
        <v>825</v>
      </c>
      <c r="F309" s="984"/>
      <c r="G309" s="984"/>
      <c r="H309" s="984"/>
      <c r="I309" s="984"/>
      <c r="J309" s="984"/>
      <c r="K309" s="984"/>
      <c r="L309" s="984"/>
      <c r="M309" s="984"/>
      <c r="N309" s="984"/>
      <c r="O309" s="984"/>
      <c r="P309" s="984"/>
      <c r="Q309" s="984"/>
      <c r="R309" s="984"/>
      <c r="S309" s="984"/>
      <c r="T309" s="984"/>
      <c r="U309" s="984"/>
      <c r="V309" s="984"/>
      <c r="W309" s="984"/>
      <c r="X309" s="984"/>
      <c r="Y309" s="984"/>
      <c r="Z309" s="984"/>
      <c r="AA309" s="984"/>
      <c r="AB309" s="984"/>
      <c r="AC309" s="984"/>
      <c r="AD309" s="984"/>
      <c r="AE309" s="984"/>
      <c r="AF309" s="984"/>
      <c r="AG309" s="984"/>
      <c r="AH309" s="984"/>
      <c r="AI309" s="984"/>
      <c r="AJ309" s="984"/>
      <c r="AK309" s="984"/>
      <c r="AL309" s="984"/>
      <c r="AM309" s="984"/>
      <c r="AN309" s="984"/>
      <c r="AO309" s="984"/>
      <c r="AP309" s="984"/>
      <c r="AQ309" s="984"/>
      <c r="AR309" s="987"/>
    </row>
    <row r="310" spans="2:51" s="978" customFormat="1" ht="18" customHeight="1">
      <c r="B310" s="986"/>
      <c r="C310" s="1098" t="s">
        <v>710</v>
      </c>
      <c r="D310" s="984"/>
      <c r="E310" s="984" t="s">
        <v>826</v>
      </c>
      <c r="F310" s="984"/>
      <c r="G310" s="984"/>
      <c r="H310" s="984"/>
      <c r="I310" s="984"/>
      <c r="J310" s="984"/>
      <c r="K310" s="984"/>
      <c r="L310" s="984"/>
      <c r="M310" s="984"/>
      <c r="N310" s="984"/>
      <c r="O310" s="984"/>
      <c r="P310" s="984"/>
      <c r="Q310" s="984"/>
      <c r="R310" s="984"/>
      <c r="S310" s="984"/>
      <c r="T310" s="984"/>
      <c r="U310" s="984"/>
      <c r="V310" s="984"/>
      <c r="W310" s="984"/>
      <c r="X310" s="984"/>
      <c r="Y310" s="984"/>
      <c r="Z310" s="984"/>
      <c r="AA310" s="984"/>
      <c r="AB310" s="984"/>
      <c r="AC310" s="984"/>
      <c r="AD310" s="984"/>
      <c r="AE310" s="984"/>
      <c r="AF310" s="984"/>
      <c r="AG310" s="984"/>
      <c r="AH310" s="984"/>
      <c r="AI310" s="984"/>
      <c r="AJ310" s="984"/>
      <c r="AK310" s="984"/>
      <c r="AL310" s="984"/>
      <c r="AM310" s="984"/>
      <c r="AN310" s="984"/>
      <c r="AO310" s="984"/>
      <c r="AP310" s="984"/>
      <c r="AQ310" s="984"/>
      <c r="AR310" s="987"/>
      <c r="AS310" s="984"/>
      <c r="AT310" s="985"/>
      <c r="AU310" s="985"/>
      <c r="AV310" s="985"/>
      <c r="AW310" s="985"/>
      <c r="AX310" s="985"/>
      <c r="AY310" s="985"/>
    </row>
    <row r="311" spans="2:51" s="978" customFormat="1" ht="18" customHeight="1">
      <c r="B311" s="986"/>
      <c r="C311" s="1099" t="s">
        <v>823</v>
      </c>
      <c r="D311" s="1097"/>
      <c r="E311" s="1100" t="s">
        <v>827</v>
      </c>
      <c r="F311" s="984"/>
      <c r="G311" s="984"/>
      <c r="H311" s="984"/>
      <c r="I311" s="984"/>
      <c r="J311" s="984"/>
      <c r="K311" s="984"/>
      <c r="L311" s="984"/>
      <c r="M311" s="984"/>
      <c r="N311" s="984"/>
      <c r="O311" s="984"/>
      <c r="P311" s="984"/>
      <c r="Q311" s="984"/>
      <c r="R311" s="984"/>
      <c r="S311" s="984"/>
      <c r="T311" s="984"/>
      <c r="U311" s="984"/>
      <c r="V311" s="984"/>
      <c r="W311" s="984"/>
      <c r="X311" s="984"/>
      <c r="Y311" s="984"/>
      <c r="Z311" s="984"/>
      <c r="AA311" s="984"/>
      <c r="AB311" s="984"/>
      <c r="AC311" s="984"/>
      <c r="AD311" s="984"/>
      <c r="AE311" s="984"/>
      <c r="AF311" s="984"/>
      <c r="AG311" s="984"/>
      <c r="AH311" s="984"/>
      <c r="AI311" s="984"/>
      <c r="AJ311" s="984"/>
      <c r="AK311" s="984"/>
      <c r="AL311" s="984"/>
      <c r="AM311" s="984"/>
      <c r="AN311" s="984"/>
      <c r="AO311" s="984"/>
      <c r="AP311" s="984"/>
      <c r="AQ311" s="984"/>
      <c r="AR311" s="987"/>
      <c r="AS311" s="984"/>
      <c r="AT311" s="984"/>
      <c r="AU311" s="984"/>
      <c r="AV311" s="984"/>
      <c r="AW311" s="984"/>
      <c r="AX311" s="984"/>
      <c r="AY311" s="984"/>
    </row>
    <row r="312" spans="2:51" s="978" customFormat="1" ht="18" customHeight="1" thickBot="1">
      <c r="B312" s="990"/>
      <c r="C312" s="1095" t="s">
        <v>824</v>
      </c>
      <c r="D312" s="988"/>
      <c r="E312" s="1101" t="s">
        <v>828</v>
      </c>
      <c r="F312" s="991"/>
      <c r="G312" s="991"/>
      <c r="H312" s="991"/>
      <c r="I312" s="991"/>
      <c r="J312" s="991"/>
      <c r="K312" s="991"/>
      <c r="L312" s="991"/>
      <c r="M312" s="991"/>
      <c r="N312" s="991"/>
      <c r="O312" s="991"/>
      <c r="P312" s="991"/>
      <c r="Q312" s="991"/>
      <c r="R312" s="991"/>
      <c r="S312" s="991"/>
      <c r="T312" s="991"/>
      <c r="U312" s="991"/>
      <c r="V312" s="991"/>
      <c r="W312" s="991"/>
      <c r="X312" s="991"/>
      <c r="Y312" s="991"/>
      <c r="Z312" s="991"/>
      <c r="AA312" s="991"/>
      <c r="AB312" s="991"/>
      <c r="AC312" s="991"/>
      <c r="AD312" s="991"/>
      <c r="AE312" s="991"/>
      <c r="AF312" s="991"/>
      <c r="AG312" s="991"/>
      <c r="AH312" s="991"/>
      <c r="AI312" s="991"/>
      <c r="AJ312" s="991"/>
      <c r="AK312" s="991"/>
      <c r="AL312" s="991"/>
      <c r="AM312" s="991"/>
      <c r="AN312" s="991"/>
      <c r="AO312" s="991"/>
      <c r="AP312" s="991"/>
      <c r="AQ312" s="991"/>
      <c r="AR312" s="992"/>
      <c r="AS312" s="984"/>
      <c r="AT312" s="984"/>
      <c r="AU312" s="984"/>
      <c r="AV312" s="984"/>
      <c r="AW312" s="984"/>
      <c r="AX312" s="984"/>
      <c r="AY312" s="984"/>
    </row>
    <row r="313" spans="2:51">
      <c r="AP313" s="1161"/>
      <c r="AQ313" s="1161"/>
      <c r="AR313" s="1161"/>
    </row>
    <row r="314" spans="2:51" s="975" customFormat="1" ht="23.5">
      <c r="B314" s="1162" t="s">
        <v>706</v>
      </c>
      <c r="C314" s="1162"/>
      <c r="D314" s="1162"/>
      <c r="E314" s="1162"/>
      <c r="F314" s="1162"/>
      <c r="G314" s="1162"/>
      <c r="H314" s="1162"/>
      <c r="I314" s="1162"/>
      <c r="J314" s="1162"/>
      <c r="K314" s="1162"/>
      <c r="L314" s="1162"/>
      <c r="M314" s="1162"/>
      <c r="N314" s="1162"/>
      <c r="O314" s="1162"/>
      <c r="P314" s="1162"/>
      <c r="Q314" s="1162"/>
      <c r="R314" s="1162"/>
      <c r="S314" s="1162"/>
      <c r="T314" s="1162"/>
      <c r="U314" s="1162"/>
      <c r="V314" s="1162"/>
      <c r="W314" s="1162"/>
      <c r="X314" s="1162"/>
      <c r="Y314" s="1162"/>
      <c r="Z314" s="1162"/>
      <c r="AA314" s="1162"/>
      <c r="AB314" s="1162"/>
      <c r="AC314" s="1162"/>
      <c r="AD314" s="1162"/>
      <c r="AE314" s="1162"/>
      <c r="AF314" s="1162"/>
      <c r="AG314" s="1162"/>
      <c r="AH314" s="1162"/>
      <c r="AI314" s="1162"/>
      <c r="AJ314" s="1162"/>
      <c r="AK314" s="1162"/>
      <c r="AL314" s="1162"/>
      <c r="AM314" s="1162"/>
      <c r="AN314" s="1162"/>
      <c r="AO314" s="1162"/>
      <c r="AP314" s="1162"/>
      <c r="AQ314" s="1162"/>
      <c r="AR314" s="1162"/>
    </row>
    <row r="315" spans="2:51" s="976" customFormat="1" ht="10.5" customHeight="1"/>
    <row r="316" spans="2:51" s="978" customFormat="1" ht="20.149999999999999" customHeight="1">
      <c r="B316" s="978" t="s">
        <v>804</v>
      </c>
      <c r="AF316" s="979"/>
      <c r="AG316" s="979"/>
      <c r="AH316" s="979"/>
      <c r="AI316" s="979"/>
      <c r="AJ316" s="979"/>
      <c r="AK316" s="979"/>
      <c r="AL316" s="979"/>
      <c r="AM316" s="979"/>
      <c r="AN316" s="979"/>
      <c r="AO316" s="979"/>
      <c r="AP316" s="979"/>
      <c r="AQ316" s="979"/>
      <c r="AR316" s="979"/>
    </row>
    <row r="317" spans="2:51" s="978" customFormat="1" ht="20.149999999999999" customHeight="1">
      <c r="B317" s="978" t="s">
        <v>806</v>
      </c>
      <c r="AF317" s="979"/>
      <c r="AG317" s="979"/>
      <c r="AH317" s="979"/>
      <c r="AI317" s="979"/>
      <c r="AJ317" s="979"/>
      <c r="AK317" s="979"/>
      <c r="AL317" s="979"/>
      <c r="AM317" s="979"/>
      <c r="AN317" s="979"/>
      <c r="AO317" s="979"/>
      <c r="AP317" s="979"/>
      <c r="AQ317" s="979"/>
      <c r="AR317" s="979"/>
    </row>
    <row r="318" spans="2:51" s="978" customFormat="1" ht="20.149999999999999" customHeight="1">
      <c r="B318" s="978" t="s">
        <v>737</v>
      </c>
      <c r="AF318" s="979"/>
      <c r="AG318" s="979"/>
      <c r="AH318" s="979"/>
      <c r="AI318" s="979"/>
      <c r="AJ318" s="979"/>
      <c r="AK318" s="979"/>
      <c r="AL318" s="979"/>
      <c r="AM318" s="979"/>
      <c r="AN318" s="979"/>
      <c r="AO318" s="979"/>
      <c r="AP318" s="979"/>
      <c r="AQ318" s="979"/>
      <c r="AR318" s="979"/>
    </row>
    <row r="319" spans="2:51" s="978" customFormat="1" ht="20.149999999999999" customHeight="1">
      <c r="B319" s="978" t="s">
        <v>837</v>
      </c>
      <c r="AF319" s="979"/>
      <c r="AG319" s="979"/>
      <c r="AH319" s="979"/>
      <c r="AI319" s="979"/>
      <c r="AJ319" s="979"/>
      <c r="AK319" s="979"/>
      <c r="AL319" s="979"/>
      <c r="AM319" s="979"/>
      <c r="AN319" s="979"/>
      <c r="AO319" s="979"/>
      <c r="AP319" s="979"/>
      <c r="AQ319" s="979"/>
      <c r="AR319" s="979"/>
    </row>
    <row r="320" spans="2:51" s="978" customFormat="1" ht="10" customHeight="1">
      <c r="AF320" s="979"/>
      <c r="AG320" s="979"/>
      <c r="AH320" s="979"/>
      <c r="AI320" s="979"/>
      <c r="AJ320" s="979"/>
      <c r="AK320" s="979"/>
      <c r="AL320" s="979"/>
      <c r="AM320" s="979"/>
      <c r="AN320" s="979"/>
      <c r="AO320" s="979"/>
      <c r="AP320" s="979"/>
      <c r="AQ320" s="979"/>
      <c r="AR320" s="979"/>
    </row>
    <row r="321" spans="2:51" s="980" customFormat="1" ht="19.5" thickBot="1">
      <c r="AR321" s="989" t="s">
        <v>728</v>
      </c>
    </row>
    <row r="322" spans="2:51" s="978" customFormat="1" ht="24" customHeight="1">
      <c r="B322" s="1163" t="s">
        <v>707</v>
      </c>
      <c r="C322" s="1164"/>
      <c r="D322" s="1164"/>
      <c r="E322" s="1164"/>
      <c r="F322" s="1164"/>
      <c r="G322" s="1164"/>
      <c r="H322" s="1164"/>
      <c r="I322" s="1164"/>
      <c r="J322" s="1164"/>
      <c r="K322" s="1164"/>
      <c r="L322" s="1193" t="s">
        <v>714</v>
      </c>
      <c r="M322" s="1194"/>
      <c r="N322" s="1194"/>
      <c r="O322" s="1194"/>
      <c r="P322" s="1194"/>
      <c r="Q322" s="1194"/>
      <c r="R322" s="1194"/>
      <c r="S322" s="1194"/>
      <c r="T322" s="1194"/>
      <c r="U322" s="1194"/>
      <c r="V322" s="1194"/>
      <c r="W322" s="1194"/>
      <c r="X322" s="1194"/>
      <c r="Y322" s="1194"/>
      <c r="Z322" s="1194"/>
      <c r="AA322" s="1194"/>
      <c r="AB322" s="1194"/>
      <c r="AC322" s="1194"/>
      <c r="AD322" s="1194"/>
      <c r="AE322" s="1194"/>
      <c r="AF322" s="1194"/>
      <c r="AG322" s="1194"/>
      <c r="AH322" s="1194"/>
      <c r="AI322" s="1194"/>
      <c r="AJ322" s="1194"/>
      <c r="AK322" s="1194"/>
      <c r="AL322" s="1194"/>
      <c r="AM322" s="1195"/>
      <c r="AN322" s="1173" t="s">
        <v>711</v>
      </c>
      <c r="AO322" s="1174"/>
      <c r="AP322" s="1174"/>
      <c r="AQ322" s="1174"/>
      <c r="AR322" s="1175"/>
    </row>
    <row r="323" spans="2:51" s="978" customFormat="1" ht="29.15" customHeight="1" thickBot="1">
      <c r="B323" s="1165"/>
      <c r="C323" s="1166"/>
      <c r="D323" s="1166"/>
      <c r="E323" s="1166"/>
      <c r="F323" s="1166"/>
      <c r="G323" s="1166"/>
      <c r="H323" s="1166"/>
      <c r="I323" s="1166"/>
      <c r="J323" s="1166"/>
      <c r="K323" s="1166"/>
      <c r="L323" s="1167" t="s">
        <v>820</v>
      </c>
      <c r="M323" s="1168"/>
      <c r="N323" s="1168"/>
      <c r="O323" s="1169"/>
      <c r="P323" s="1170" t="s">
        <v>821</v>
      </c>
      <c r="Q323" s="1171"/>
      <c r="R323" s="1171"/>
      <c r="S323" s="1172"/>
      <c r="T323" s="1167" t="s">
        <v>822</v>
      </c>
      <c r="U323" s="1168"/>
      <c r="V323" s="1168"/>
      <c r="W323" s="1169"/>
      <c r="X323" s="1167" t="s">
        <v>716</v>
      </c>
      <c r="Y323" s="1168"/>
      <c r="Z323" s="1168"/>
      <c r="AA323" s="1169"/>
      <c r="AB323" s="1167" t="s">
        <v>776</v>
      </c>
      <c r="AC323" s="1168"/>
      <c r="AD323" s="1168"/>
      <c r="AE323" s="1169"/>
      <c r="AF323" s="1167" t="s">
        <v>717</v>
      </c>
      <c r="AG323" s="1168"/>
      <c r="AH323" s="1168"/>
      <c r="AI323" s="1169"/>
      <c r="AJ323" s="1167" t="s">
        <v>718</v>
      </c>
      <c r="AK323" s="1168"/>
      <c r="AL323" s="1168"/>
      <c r="AM323" s="1169"/>
      <c r="AN323" s="1176"/>
      <c r="AO323" s="1177"/>
      <c r="AP323" s="1177"/>
      <c r="AQ323" s="1177"/>
      <c r="AR323" s="1178"/>
    </row>
    <row r="324" spans="2:51" s="978" customFormat="1" ht="27" customHeight="1" thickTop="1">
      <c r="B324" s="1184" t="s">
        <v>839</v>
      </c>
      <c r="C324" s="1185"/>
      <c r="D324" s="1185"/>
      <c r="E324" s="1185"/>
      <c r="F324" s="1185"/>
      <c r="G324" s="1185"/>
      <c r="H324" s="1185"/>
      <c r="I324" s="1185"/>
      <c r="J324" s="1185"/>
      <c r="K324" s="1185"/>
      <c r="L324" s="1189"/>
      <c r="M324" s="1180"/>
      <c r="N324" s="1180"/>
      <c r="O324" s="1190"/>
      <c r="P324" s="1189"/>
      <c r="Q324" s="1180"/>
      <c r="R324" s="1180"/>
      <c r="S324" s="1190"/>
      <c r="T324" s="1189"/>
      <c r="U324" s="1180"/>
      <c r="V324" s="1180"/>
      <c r="W324" s="1190"/>
      <c r="X324" s="1189"/>
      <c r="Y324" s="1180"/>
      <c r="Z324" s="1180"/>
      <c r="AA324" s="1190"/>
      <c r="AB324" s="1189"/>
      <c r="AC324" s="1180"/>
      <c r="AD324" s="1180"/>
      <c r="AE324" s="1190"/>
      <c r="AF324" s="1189"/>
      <c r="AG324" s="1180"/>
      <c r="AH324" s="1180"/>
      <c r="AI324" s="1190"/>
      <c r="AJ324" s="1189"/>
      <c r="AK324" s="1180"/>
      <c r="AL324" s="1180"/>
      <c r="AM324" s="1190"/>
      <c r="AN324" s="1179"/>
      <c r="AO324" s="1180"/>
      <c r="AP324" s="1180"/>
      <c r="AQ324" s="1180"/>
      <c r="AR324" s="1181"/>
    </row>
    <row r="325" spans="2:51" s="978" customFormat="1" ht="27" customHeight="1">
      <c r="B325" s="1184"/>
      <c r="C325" s="1185"/>
      <c r="D325" s="1185"/>
      <c r="E325" s="1185"/>
      <c r="F325" s="1185"/>
      <c r="G325" s="1185"/>
      <c r="H325" s="1185"/>
      <c r="I325" s="1185"/>
      <c r="J325" s="1185"/>
      <c r="K325" s="1185"/>
      <c r="L325" s="1089"/>
      <c r="M325" s="1090"/>
      <c r="N325" s="1090"/>
      <c r="O325" s="1091"/>
      <c r="P325" s="1089"/>
      <c r="Q325" s="1090"/>
      <c r="R325" s="1090"/>
      <c r="S325" s="1091"/>
      <c r="T325" s="1089"/>
      <c r="U325" s="1090"/>
      <c r="V325" s="1090"/>
      <c r="W325" s="1091"/>
      <c r="X325" s="1089"/>
      <c r="Y325" s="1090"/>
      <c r="Z325" s="1090"/>
      <c r="AA325" s="1091"/>
      <c r="AB325" s="1089"/>
      <c r="AC325" s="1090"/>
      <c r="AD325" s="1090"/>
      <c r="AE325" s="1091"/>
      <c r="AF325" s="1089"/>
      <c r="AG325" s="1090"/>
      <c r="AH325" s="1090"/>
      <c r="AI325" s="1091"/>
      <c r="AJ325" s="1089"/>
      <c r="AK325" s="1090"/>
      <c r="AL325" s="1090"/>
      <c r="AM325" s="1091"/>
      <c r="AN325" s="1092"/>
      <c r="AO325" s="1090"/>
      <c r="AP325" s="1090"/>
      <c r="AQ325" s="1090"/>
      <c r="AR325" s="1093"/>
    </row>
    <row r="326" spans="2:51" s="978" customFormat="1" ht="27" customHeight="1">
      <c r="B326" s="1191"/>
      <c r="C326" s="1192"/>
      <c r="D326" s="1192"/>
      <c r="E326" s="1192"/>
      <c r="F326" s="1192"/>
      <c r="G326" s="1192"/>
      <c r="H326" s="1192"/>
      <c r="I326" s="1192"/>
      <c r="J326" s="1192"/>
      <c r="K326" s="1192"/>
      <c r="L326" s="1158"/>
      <c r="M326" s="1159"/>
      <c r="N326" s="1159"/>
      <c r="O326" s="1160"/>
      <c r="P326" s="1158"/>
      <c r="Q326" s="1159"/>
      <c r="R326" s="1159"/>
      <c r="S326" s="1160"/>
      <c r="T326" s="1158"/>
      <c r="U326" s="1159"/>
      <c r="V326" s="1159"/>
      <c r="W326" s="1160"/>
      <c r="X326" s="1158"/>
      <c r="Y326" s="1159"/>
      <c r="Z326" s="1159"/>
      <c r="AA326" s="1160"/>
      <c r="AB326" s="1158"/>
      <c r="AC326" s="1159"/>
      <c r="AD326" s="1159"/>
      <c r="AE326" s="1160"/>
      <c r="AF326" s="1158"/>
      <c r="AG326" s="1159"/>
      <c r="AH326" s="1159"/>
      <c r="AI326" s="1160"/>
      <c r="AJ326" s="1158"/>
      <c r="AK326" s="1159"/>
      <c r="AL326" s="1159"/>
      <c r="AM326" s="1160"/>
      <c r="AN326" s="1182"/>
      <c r="AO326" s="1159"/>
      <c r="AP326" s="1159"/>
      <c r="AQ326" s="1159"/>
      <c r="AR326" s="1183"/>
    </row>
    <row r="327" spans="2:51" s="978" customFormat="1" ht="27" customHeight="1">
      <c r="B327" s="1191"/>
      <c r="C327" s="1192"/>
      <c r="D327" s="1192"/>
      <c r="E327" s="1192"/>
      <c r="F327" s="1192"/>
      <c r="G327" s="1192"/>
      <c r="H327" s="1192"/>
      <c r="I327" s="1192"/>
      <c r="J327" s="1192"/>
      <c r="K327" s="1192"/>
      <c r="L327" s="1158"/>
      <c r="M327" s="1159"/>
      <c r="N327" s="1159"/>
      <c r="O327" s="1160"/>
      <c r="P327" s="1158"/>
      <c r="Q327" s="1159"/>
      <c r="R327" s="1159"/>
      <c r="S327" s="1160"/>
      <c r="T327" s="1158"/>
      <c r="U327" s="1159"/>
      <c r="V327" s="1159"/>
      <c r="W327" s="1160"/>
      <c r="X327" s="1158"/>
      <c r="Y327" s="1159"/>
      <c r="Z327" s="1159"/>
      <c r="AA327" s="1160"/>
      <c r="AB327" s="1158"/>
      <c r="AC327" s="1159"/>
      <c r="AD327" s="1159"/>
      <c r="AE327" s="1160"/>
      <c r="AF327" s="1158"/>
      <c r="AG327" s="1159"/>
      <c r="AH327" s="1159"/>
      <c r="AI327" s="1160"/>
      <c r="AJ327" s="1158"/>
      <c r="AK327" s="1159"/>
      <c r="AL327" s="1159"/>
      <c r="AM327" s="1160"/>
      <c r="AN327" s="1182"/>
      <c r="AO327" s="1159"/>
      <c r="AP327" s="1159"/>
      <c r="AQ327" s="1159"/>
      <c r="AR327" s="1183"/>
    </row>
    <row r="328" spans="2:51" s="978" customFormat="1" ht="27" customHeight="1">
      <c r="B328" s="1184"/>
      <c r="C328" s="1185"/>
      <c r="D328" s="1185"/>
      <c r="E328" s="1185"/>
      <c r="F328" s="1185"/>
      <c r="G328" s="1185"/>
      <c r="H328" s="1185"/>
      <c r="I328" s="1185"/>
      <c r="J328" s="1185"/>
      <c r="K328" s="1185"/>
      <c r="L328" s="1158"/>
      <c r="M328" s="1159"/>
      <c r="N328" s="1159"/>
      <c r="O328" s="1160"/>
      <c r="P328" s="1158"/>
      <c r="Q328" s="1159"/>
      <c r="R328" s="1159"/>
      <c r="S328" s="1160"/>
      <c r="T328" s="1158"/>
      <c r="U328" s="1159"/>
      <c r="V328" s="1159"/>
      <c r="W328" s="1160"/>
      <c r="X328" s="1158"/>
      <c r="Y328" s="1159"/>
      <c r="Z328" s="1159"/>
      <c r="AA328" s="1160"/>
      <c r="AB328" s="1158"/>
      <c r="AC328" s="1159"/>
      <c r="AD328" s="1159"/>
      <c r="AE328" s="1160"/>
      <c r="AF328" s="1158"/>
      <c r="AG328" s="1159"/>
      <c r="AH328" s="1159"/>
      <c r="AI328" s="1160"/>
      <c r="AJ328" s="1158"/>
      <c r="AK328" s="1159"/>
      <c r="AL328" s="1159"/>
      <c r="AM328" s="1160"/>
      <c r="AN328" s="1182"/>
      <c r="AO328" s="1159"/>
      <c r="AP328" s="1159"/>
      <c r="AQ328" s="1159"/>
      <c r="AR328" s="1183"/>
    </row>
    <row r="329" spans="2:51" s="978" customFormat="1" ht="27" customHeight="1">
      <c r="B329" s="1184"/>
      <c r="C329" s="1185"/>
      <c r="D329" s="1185"/>
      <c r="E329" s="1185"/>
      <c r="F329" s="1185"/>
      <c r="G329" s="1185"/>
      <c r="H329" s="1185"/>
      <c r="I329" s="1185"/>
      <c r="J329" s="1185"/>
      <c r="K329" s="1185"/>
      <c r="L329" s="1158"/>
      <c r="M329" s="1159"/>
      <c r="N329" s="1159"/>
      <c r="O329" s="1160"/>
      <c r="P329" s="1158"/>
      <c r="Q329" s="1159"/>
      <c r="R329" s="1159"/>
      <c r="S329" s="1160"/>
      <c r="T329" s="1158"/>
      <c r="U329" s="1159"/>
      <c r="V329" s="1159"/>
      <c r="W329" s="1160"/>
      <c r="X329" s="1158"/>
      <c r="Y329" s="1159"/>
      <c r="Z329" s="1159"/>
      <c r="AA329" s="1160"/>
      <c r="AB329" s="1158"/>
      <c r="AC329" s="1159"/>
      <c r="AD329" s="1159"/>
      <c r="AE329" s="1160"/>
      <c r="AF329" s="1158"/>
      <c r="AG329" s="1159"/>
      <c r="AH329" s="1159"/>
      <c r="AI329" s="1160"/>
      <c r="AJ329" s="1158"/>
      <c r="AK329" s="1159"/>
      <c r="AL329" s="1159"/>
      <c r="AM329" s="1160"/>
      <c r="AN329" s="1182"/>
      <c r="AO329" s="1159"/>
      <c r="AP329" s="1159"/>
      <c r="AQ329" s="1159"/>
      <c r="AR329" s="1183"/>
    </row>
    <row r="330" spans="2:51" s="978" customFormat="1" ht="27" customHeight="1">
      <c r="B330" s="1184"/>
      <c r="C330" s="1185"/>
      <c r="D330" s="1185"/>
      <c r="E330" s="1185"/>
      <c r="F330" s="1185"/>
      <c r="G330" s="1185"/>
      <c r="H330" s="1185"/>
      <c r="I330" s="1185"/>
      <c r="J330" s="1185"/>
      <c r="K330" s="1185"/>
      <c r="L330" s="1158"/>
      <c r="M330" s="1159"/>
      <c r="N330" s="1159"/>
      <c r="O330" s="1160"/>
      <c r="P330" s="1158"/>
      <c r="Q330" s="1159"/>
      <c r="R330" s="1159"/>
      <c r="S330" s="1160"/>
      <c r="T330" s="1158"/>
      <c r="U330" s="1159"/>
      <c r="V330" s="1159"/>
      <c r="W330" s="1160"/>
      <c r="X330" s="1158"/>
      <c r="Y330" s="1159"/>
      <c r="Z330" s="1159"/>
      <c r="AA330" s="1160"/>
      <c r="AB330" s="1158"/>
      <c r="AC330" s="1159"/>
      <c r="AD330" s="1159"/>
      <c r="AE330" s="1160"/>
      <c r="AF330" s="1158"/>
      <c r="AG330" s="1159"/>
      <c r="AH330" s="1159"/>
      <c r="AI330" s="1160"/>
      <c r="AJ330" s="1158"/>
      <c r="AK330" s="1159"/>
      <c r="AL330" s="1159"/>
      <c r="AM330" s="1160"/>
      <c r="AN330" s="1182"/>
      <c r="AO330" s="1159"/>
      <c r="AP330" s="1159"/>
      <c r="AQ330" s="1159"/>
      <c r="AR330" s="1183"/>
    </row>
    <row r="331" spans="2:51" s="978" customFormat="1" ht="27" customHeight="1">
      <c r="B331" s="1184"/>
      <c r="C331" s="1185"/>
      <c r="D331" s="1185"/>
      <c r="E331" s="1185"/>
      <c r="F331" s="1185"/>
      <c r="G331" s="1185"/>
      <c r="H331" s="1185"/>
      <c r="I331" s="1185"/>
      <c r="J331" s="1185"/>
      <c r="K331" s="1185"/>
      <c r="L331" s="1158"/>
      <c r="M331" s="1159"/>
      <c r="N331" s="1159"/>
      <c r="O331" s="1160"/>
      <c r="P331" s="1158"/>
      <c r="Q331" s="1159"/>
      <c r="R331" s="1159"/>
      <c r="S331" s="1160"/>
      <c r="T331" s="1158"/>
      <c r="U331" s="1159"/>
      <c r="V331" s="1159"/>
      <c r="W331" s="1160"/>
      <c r="X331" s="1158"/>
      <c r="Y331" s="1159"/>
      <c r="Z331" s="1159"/>
      <c r="AA331" s="1160"/>
      <c r="AB331" s="1158"/>
      <c r="AC331" s="1159"/>
      <c r="AD331" s="1159"/>
      <c r="AE331" s="1160"/>
      <c r="AF331" s="1158"/>
      <c r="AG331" s="1159"/>
      <c r="AH331" s="1159"/>
      <c r="AI331" s="1160"/>
      <c r="AJ331" s="1158"/>
      <c r="AK331" s="1159"/>
      <c r="AL331" s="1159"/>
      <c r="AM331" s="1160"/>
      <c r="AN331" s="1182"/>
      <c r="AO331" s="1159"/>
      <c r="AP331" s="1159"/>
      <c r="AQ331" s="1159"/>
      <c r="AR331" s="1183"/>
    </row>
    <row r="332" spans="2:51" s="978" customFormat="1" ht="27" customHeight="1">
      <c r="B332" s="1184"/>
      <c r="C332" s="1185"/>
      <c r="D332" s="1185"/>
      <c r="E332" s="1185"/>
      <c r="F332" s="1185"/>
      <c r="G332" s="1185"/>
      <c r="H332" s="1185"/>
      <c r="I332" s="1185"/>
      <c r="J332" s="1185"/>
      <c r="K332" s="1185"/>
      <c r="L332" s="1158"/>
      <c r="M332" s="1159"/>
      <c r="N332" s="1159"/>
      <c r="O332" s="1160"/>
      <c r="P332" s="1158"/>
      <c r="Q332" s="1159"/>
      <c r="R332" s="1159"/>
      <c r="S332" s="1160"/>
      <c r="T332" s="1158"/>
      <c r="U332" s="1159"/>
      <c r="V332" s="1159"/>
      <c r="W332" s="1160"/>
      <c r="X332" s="1158"/>
      <c r="Y332" s="1159"/>
      <c r="Z332" s="1159"/>
      <c r="AA332" s="1160"/>
      <c r="AB332" s="1158"/>
      <c r="AC332" s="1159"/>
      <c r="AD332" s="1159"/>
      <c r="AE332" s="1160"/>
      <c r="AF332" s="1158"/>
      <c r="AG332" s="1159"/>
      <c r="AH332" s="1159"/>
      <c r="AI332" s="1160"/>
      <c r="AJ332" s="1158"/>
      <c r="AK332" s="1159"/>
      <c r="AL332" s="1159"/>
      <c r="AM332" s="1160"/>
      <c r="AN332" s="1182"/>
      <c r="AO332" s="1159"/>
      <c r="AP332" s="1159"/>
      <c r="AQ332" s="1159"/>
      <c r="AR332" s="1183"/>
    </row>
    <row r="333" spans="2:51" s="978" customFormat="1" ht="27" customHeight="1" thickBot="1">
      <c r="B333" s="1191"/>
      <c r="C333" s="1192"/>
      <c r="D333" s="1192"/>
      <c r="E333" s="1192"/>
      <c r="F333" s="1192"/>
      <c r="G333" s="1192"/>
      <c r="H333" s="1192"/>
      <c r="I333" s="1192"/>
      <c r="J333" s="1192"/>
      <c r="K333" s="1192"/>
      <c r="L333" s="1158"/>
      <c r="M333" s="1159"/>
      <c r="N333" s="1159"/>
      <c r="O333" s="1160"/>
      <c r="P333" s="1158"/>
      <c r="Q333" s="1159"/>
      <c r="R333" s="1159"/>
      <c r="S333" s="1160"/>
      <c r="T333" s="1158"/>
      <c r="U333" s="1159"/>
      <c r="V333" s="1159"/>
      <c r="W333" s="1160"/>
      <c r="X333" s="1158"/>
      <c r="Y333" s="1159"/>
      <c r="Z333" s="1159"/>
      <c r="AA333" s="1160"/>
      <c r="AB333" s="1158"/>
      <c r="AC333" s="1159"/>
      <c r="AD333" s="1159"/>
      <c r="AE333" s="1160"/>
      <c r="AF333" s="1158"/>
      <c r="AG333" s="1159"/>
      <c r="AH333" s="1159"/>
      <c r="AI333" s="1160"/>
      <c r="AJ333" s="1158"/>
      <c r="AK333" s="1159"/>
      <c r="AL333" s="1159"/>
      <c r="AM333" s="1160"/>
      <c r="AN333" s="1182"/>
      <c r="AO333" s="1159"/>
      <c r="AP333" s="1159"/>
      <c r="AQ333" s="1159"/>
      <c r="AR333" s="1183"/>
    </row>
    <row r="334" spans="2:51" s="978" customFormat="1" ht="18" customHeight="1">
      <c r="B334" s="981" t="s">
        <v>708</v>
      </c>
      <c r="C334" s="982"/>
      <c r="D334" s="982"/>
      <c r="E334" s="982"/>
      <c r="F334" s="982"/>
      <c r="G334" s="982"/>
      <c r="H334" s="982"/>
      <c r="I334" s="982"/>
      <c r="J334" s="982"/>
      <c r="K334" s="982"/>
      <c r="L334" s="982"/>
      <c r="M334" s="982"/>
      <c r="N334" s="982"/>
      <c r="O334" s="982"/>
      <c r="P334" s="982"/>
      <c r="Q334" s="982"/>
      <c r="R334" s="982"/>
      <c r="S334" s="982"/>
      <c r="T334" s="982"/>
      <c r="U334" s="982"/>
      <c r="V334" s="982"/>
      <c r="W334" s="982"/>
      <c r="X334" s="982"/>
      <c r="Y334" s="982"/>
      <c r="Z334" s="982"/>
      <c r="AA334" s="982"/>
      <c r="AB334" s="982"/>
      <c r="AC334" s="982"/>
      <c r="AD334" s="982"/>
      <c r="AE334" s="982"/>
      <c r="AF334" s="982"/>
      <c r="AG334" s="982"/>
      <c r="AH334" s="982"/>
      <c r="AI334" s="982"/>
      <c r="AJ334" s="982"/>
      <c r="AK334" s="982"/>
      <c r="AL334" s="982"/>
      <c r="AM334" s="982"/>
      <c r="AN334" s="982"/>
      <c r="AO334" s="982"/>
      <c r="AP334" s="982"/>
      <c r="AQ334" s="982"/>
      <c r="AR334" s="983"/>
    </row>
    <row r="335" spans="2:51" s="978" customFormat="1" ht="18" customHeight="1">
      <c r="B335" s="986"/>
      <c r="C335" s="1096" t="s">
        <v>709</v>
      </c>
      <c r="D335" s="1097"/>
      <c r="E335" s="1100" t="s">
        <v>825</v>
      </c>
      <c r="F335" s="984"/>
      <c r="G335" s="984"/>
      <c r="H335" s="984"/>
      <c r="I335" s="984"/>
      <c r="J335" s="984"/>
      <c r="K335" s="984"/>
      <c r="L335" s="984"/>
      <c r="M335" s="984"/>
      <c r="N335" s="984"/>
      <c r="O335" s="984"/>
      <c r="P335" s="984"/>
      <c r="Q335" s="984"/>
      <c r="R335" s="984"/>
      <c r="S335" s="984"/>
      <c r="T335" s="984"/>
      <c r="U335" s="984"/>
      <c r="V335" s="984"/>
      <c r="W335" s="984"/>
      <c r="X335" s="984"/>
      <c r="Y335" s="984"/>
      <c r="Z335" s="984"/>
      <c r="AA335" s="984"/>
      <c r="AB335" s="984"/>
      <c r="AC335" s="984"/>
      <c r="AD335" s="984"/>
      <c r="AE335" s="984"/>
      <c r="AF335" s="984"/>
      <c r="AG335" s="984"/>
      <c r="AH335" s="984"/>
      <c r="AI335" s="984"/>
      <c r="AJ335" s="984"/>
      <c r="AK335" s="984"/>
      <c r="AL335" s="984"/>
      <c r="AM335" s="984"/>
      <c r="AN335" s="984"/>
      <c r="AO335" s="984"/>
      <c r="AP335" s="984"/>
      <c r="AQ335" s="984"/>
      <c r="AR335" s="987"/>
    </row>
    <row r="336" spans="2:51" s="978" customFormat="1" ht="18" customHeight="1">
      <c r="B336" s="986"/>
      <c r="C336" s="1098" t="s">
        <v>710</v>
      </c>
      <c r="D336" s="984"/>
      <c r="E336" s="984" t="s">
        <v>826</v>
      </c>
      <c r="F336" s="984"/>
      <c r="G336" s="984"/>
      <c r="H336" s="984"/>
      <c r="I336" s="984"/>
      <c r="J336" s="984"/>
      <c r="K336" s="984"/>
      <c r="L336" s="984"/>
      <c r="M336" s="984"/>
      <c r="N336" s="984"/>
      <c r="O336" s="984"/>
      <c r="P336" s="984"/>
      <c r="Q336" s="984"/>
      <c r="R336" s="984"/>
      <c r="S336" s="984"/>
      <c r="T336" s="984"/>
      <c r="U336" s="984"/>
      <c r="V336" s="984"/>
      <c r="W336" s="984"/>
      <c r="X336" s="984"/>
      <c r="Y336" s="984"/>
      <c r="Z336" s="984"/>
      <c r="AA336" s="984"/>
      <c r="AB336" s="984"/>
      <c r="AC336" s="984"/>
      <c r="AD336" s="984"/>
      <c r="AE336" s="984"/>
      <c r="AF336" s="984"/>
      <c r="AG336" s="984"/>
      <c r="AH336" s="984"/>
      <c r="AI336" s="984"/>
      <c r="AJ336" s="984"/>
      <c r="AK336" s="984"/>
      <c r="AL336" s="984"/>
      <c r="AM336" s="984"/>
      <c r="AN336" s="984"/>
      <c r="AO336" s="984"/>
      <c r="AP336" s="984"/>
      <c r="AQ336" s="984"/>
      <c r="AR336" s="987"/>
      <c r="AS336" s="984"/>
      <c r="AT336" s="985"/>
      <c r="AU336" s="985"/>
      <c r="AV336" s="985"/>
      <c r="AW336" s="985"/>
      <c r="AX336" s="985"/>
      <c r="AY336" s="985"/>
    </row>
    <row r="337" spans="2:51" s="978" customFormat="1" ht="18" customHeight="1">
      <c r="B337" s="986"/>
      <c r="C337" s="1099" t="s">
        <v>823</v>
      </c>
      <c r="D337" s="1097"/>
      <c r="E337" s="1100" t="s">
        <v>827</v>
      </c>
      <c r="F337" s="984"/>
      <c r="G337" s="984"/>
      <c r="H337" s="984"/>
      <c r="I337" s="984"/>
      <c r="J337" s="984"/>
      <c r="K337" s="984"/>
      <c r="L337" s="984"/>
      <c r="M337" s="984"/>
      <c r="N337" s="984"/>
      <c r="O337" s="984"/>
      <c r="P337" s="984"/>
      <c r="Q337" s="984"/>
      <c r="R337" s="984"/>
      <c r="S337" s="984"/>
      <c r="T337" s="984"/>
      <c r="U337" s="984"/>
      <c r="V337" s="984"/>
      <c r="W337" s="984"/>
      <c r="X337" s="984"/>
      <c r="Y337" s="984"/>
      <c r="Z337" s="984"/>
      <c r="AA337" s="984"/>
      <c r="AB337" s="984"/>
      <c r="AC337" s="984"/>
      <c r="AD337" s="984"/>
      <c r="AE337" s="984"/>
      <c r="AF337" s="984"/>
      <c r="AG337" s="984"/>
      <c r="AH337" s="984"/>
      <c r="AI337" s="984"/>
      <c r="AJ337" s="984"/>
      <c r="AK337" s="984"/>
      <c r="AL337" s="984"/>
      <c r="AM337" s="984"/>
      <c r="AN337" s="984"/>
      <c r="AO337" s="984"/>
      <c r="AP337" s="984"/>
      <c r="AQ337" s="984"/>
      <c r="AR337" s="987"/>
      <c r="AS337" s="984"/>
      <c r="AT337" s="984"/>
      <c r="AU337" s="984"/>
      <c r="AV337" s="984"/>
      <c r="AW337" s="984"/>
      <c r="AX337" s="984"/>
      <c r="AY337" s="984"/>
    </row>
    <row r="338" spans="2:51" s="978" customFormat="1" ht="18" customHeight="1" thickBot="1">
      <c r="B338" s="990"/>
      <c r="C338" s="1095" t="s">
        <v>824</v>
      </c>
      <c r="D338" s="988"/>
      <c r="E338" s="1101" t="s">
        <v>828</v>
      </c>
      <c r="F338" s="991"/>
      <c r="G338" s="991"/>
      <c r="H338" s="991"/>
      <c r="I338" s="991"/>
      <c r="J338" s="991"/>
      <c r="K338" s="991"/>
      <c r="L338" s="991"/>
      <c r="M338" s="991"/>
      <c r="N338" s="991"/>
      <c r="O338" s="991"/>
      <c r="P338" s="991"/>
      <c r="Q338" s="991"/>
      <c r="R338" s="991"/>
      <c r="S338" s="991"/>
      <c r="T338" s="991"/>
      <c r="U338" s="991"/>
      <c r="V338" s="991"/>
      <c r="W338" s="991"/>
      <c r="X338" s="991"/>
      <c r="Y338" s="991"/>
      <c r="Z338" s="991"/>
      <c r="AA338" s="991"/>
      <c r="AB338" s="991"/>
      <c r="AC338" s="991"/>
      <c r="AD338" s="991"/>
      <c r="AE338" s="991"/>
      <c r="AF338" s="991"/>
      <c r="AG338" s="991"/>
      <c r="AH338" s="991"/>
      <c r="AI338" s="991"/>
      <c r="AJ338" s="991"/>
      <c r="AK338" s="991"/>
      <c r="AL338" s="991"/>
      <c r="AM338" s="991"/>
      <c r="AN338" s="991"/>
      <c r="AO338" s="991"/>
      <c r="AP338" s="991"/>
      <c r="AQ338" s="991"/>
      <c r="AR338" s="992"/>
      <c r="AS338" s="984"/>
      <c r="AT338" s="984"/>
      <c r="AU338" s="984"/>
      <c r="AV338" s="984"/>
      <c r="AW338" s="984"/>
      <c r="AX338" s="984"/>
      <c r="AY338" s="984"/>
    </row>
    <row r="339" spans="2:51" ht="18" customHeight="1"/>
    <row r="340" spans="2:51" ht="18" customHeight="1"/>
    <row r="341" spans="2:51" ht="18" customHeight="1"/>
    <row r="342" spans="2:51" ht="18" customHeight="1"/>
    <row r="343" spans="2:51" ht="18" customHeight="1"/>
    <row r="344" spans="2:51" ht="18" customHeight="1"/>
    <row r="345" spans="2:51" ht="18" customHeight="1"/>
    <row r="346" spans="2:51" ht="18" customHeight="1"/>
    <row r="347" spans="2:51" ht="18" customHeight="1"/>
    <row r="348" spans="2:51" ht="18" customHeight="1"/>
    <row r="349" spans="2:51" ht="18" customHeight="1"/>
    <row r="350" spans="2:51" ht="18" customHeight="1"/>
    <row r="351" spans="2:51" ht="18" customHeight="1"/>
    <row r="352" spans="2:51"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25" customHeight="1"/>
    <row r="369" ht="25" customHeight="1"/>
    <row r="370" ht="25" customHeight="1"/>
    <row r="371" ht="25" customHeight="1"/>
    <row r="372" ht="25" customHeight="1"/>
    <row r="373" ht="25" customHeight="1"/>
    <row r="374" ht="25" customHeight="1"/>
    <row r="375" ht="25" customHeight="1"/>
    <row r="376" ht="25" customHeight="1"/>
    <row r="377" ht="25" customHeight="1"/>
    <row r="378" ht="25" customHeight="1"/>
    <row r="379" ht="25" customHeight="1"/>
    <row r="380" ht="25" customHeight="1"/>
    <row r="381" ht="25" customHeight="1"/>
    <row r="382" ht="25" customHeight="1"/>
    <row r="383" ht="25" customHeight="1"/>
    <row r="384" ht="25" customHeight="1"/>
    <row r="385" ht="25" customHeight="1"/>
    <row r="386" ht="25" customHeight="1"/>
    <row r="387" ht="25" customHeight="1"/>
    <row r="388" ht="25" customHeight="1"/>
    <row r="389" ht="25" customHeight="1"/>
    <row r="390" ht="25" customHeight="1"/>
    <row r="391" ht="25" customHeight="1"/>
    <row r="392" ht="25" customHeight="1"/>
    <row r="393" ht="25" customHeight="1"/>
    <row r="394" ht="25" customHeight="1"/>
    <row r="395" ht="25" customHeight="1"/>
    <row r="396" ht="25" customHeight="1"/>
    <row r="397" ht="25" customHeight="1"/>
    <row r="398" ht="25" customHeight="1"/>
    <row r="399" ht="25" customHeight="1"/>
    <row r="400" ht="25" customHeight="1"/>
    <row r="401" ht="25" customHeight="1"/>
    <row r="402" ht="25" customHeight="1"/>
    <row r="403" ht="25" customHeight="1"/>
    <row r="404" ht="25" customHeight="1"/>
    <row r="405" ht="25" customHeight="1"/>
    <row r="406" ht="25" customHeight="1"/>
    <row r="407" ht="25" customHeight="1"/>
    <row r="408" ht="25" customHeight="1"/>
    <row r="409" ht="25" customHeight="1"/>
    <row r="410" ht="25" customHeight="1"/>
    <row r="411" ht="25" customHeight="1"/>
    <row r="412" ht="25" customHeight="1"/>
    <row r="413" ht="25" customHeight="1"/>
    <row r="414" ht="25" customHeight="1"/>
    <row r="415" ht="25" customHeight="1"/>
    <row r="416" ht="25" customHeight="1"/>
    <row r="417" ht="25" customHeight="1"/>
    <row r="418" ht="25" customHeight="1"/>
    <row r="419" ht="25" customHeight="1"/>
    <row r="420" ht="25" customHeight="1"/>
    <row r="421" ht="25" customHeight="1"/>
    <row r="422" ht="25" customHeight="1"/>
    <row r="423" ht="25" customHeight="1"/>
    <row r="424" ht="25" customHeight="1"/>
    <row r="425" ht="25" customHeight="1"/>
    <row r="426" ht="25" customHeight="1"/>
  </sheetData>
  <mergeCells count="1235">
    <mergeCell ref="B332:K332"/>
    <mergeCell ref="L332:O332"/>
    <mergeCell ref="P332:S332"/>
    <mergeCell ref="T332:W332"/>
    <mergeCell ref="X332:AA332"/>
    <mergeCell ref="AB332:AE332"/>
    <mergeCell ref="AF332:AI332"/>
    <mergeCell ref="AJ332:AM332"/>
    <mergeCell ref="AN332:AR332"/>
    <mergeCell ref="B333:K333"/>
    <mergeCell ref="L333:O333"/>
    <mergeCell ref="P333:S333"/>
    <mergeCell ref="T333:W333"/>
    <mergeCell ref="X333:AA333"/>
    <mergeCell ref="AB333:AE333"/>
    <mergeCell ref="AF333:AI333"/>
    <mergeCell ref="AJ333:AM333"/>
    <mergeCell ref="AN333:AR333"/>
    <mergeCell ref="B330:K330"/>
    <mergeCell ref="L330:O330"/>
    <mergeCell ref="P330:S330"/>
    <mergeCell ref="T330:W330"/>
    <mergeCell ref="X330:AA330"/>
    <mergeCell ref="AB330:AE330"/>
    <mergeCell ref="AF330:AI330"/>
    <mergeCell ref="AJ330:AM330"/>
    <mergeCell ref="AN330:AR330"/>
    <mergeCell ref="B331:K331"/>
    <mergeCell ref="L331:O331"/>
    <mergeCell ref="P331:S331"/>
    <mergeCell ref="T331:W331"/>
    <mergeCell ref="X331:AA331"/>
    <mergeCell ref="AB331:AE331"/>
    <mergeCell ref="AF331:AI331"/>
    <mergeCell ref="AJ331:AM331"/>
    <mergeCell ref="AN331:AR331"/>
    <mergeCell ref="B328:K328"/>
    <mergeCell ref="L328:O328"/>
    <mergeCell ref="P328:S328"/>
    <mergeCell ref="T328:W328"/>
    <mergeCell ref="X328:AA328"/>
    <mergeCell ref="AB328:AE328"/>
    <mergeCell ref="AF328:AI328"/>
    <mergeCell ref="AJ328:AM328"/>
    <mergeCell ref="AN328:AR328"/>
    <mergeCell ref="B329:K329"/>
    <mergeCell ref="L329:O329"/>
    <mergeCell ref="P329:S329"/>
    <mergeCell ref="T329:W329"/>
    <mergeCell ref="X329:AA329"/>
    <mergeCell ref="AB329:AE329"/>
    <mergeCell ref="AF329:AI329"/>
    <mergeCell ref="AJ329:AM329"/>
    <mergeCell ref="AN329:AR329"/>
    <mergeCell ref="B325:K325"/>
    <mergeCell ref="B326:K326"/>
    <mergeCell ref="L326:O326"/>
    <mergeCell ref="P326:S326"/>
    <mergeCell ref="T326:W326"/>
    <mergeCell ref="X326:AA326"/>
    <mergeCell ref="AB326:AE326"/>
    <mergeCell ref="AF326:AI326"/>
    <mergeCell ref="AJ326:AM326"/>
    <mergeCell ref="AN326:AR326"/>
    <mergeCell ref="B327:K327"/>
    <mergeCell ref="L327:O327"/>
    <mergeCell ref="P327:S327"/>
    <mergeCell ref="T327:W327"/>
    <mergeCell ref="X327:AA327"/>
    <mergeCell ref="AB327:AE327"/>
    <mergeCell ref="AF327:AI327"/>
    <mergeCell ref="AJ327:AM327"/>
    <mergeCell ref="AN327:AR327"/>
    <mergeCell ref="AP313:AR313"/>
    <mergeCell ref="B314:AR314"/>
    <mergeCell ref="B322:K323"/>
    <mergeCell ref="L322:AM322"/>
    <mergeCell ref="AN322:AR323"/>
    <mergeCell ref="L323:O323"/>
    <mergeCell ref="P323:S323"/>
    <mergeCell ref="T323:W323"/>
    <mergeCell ref="X323:AA323"/>
    <mergeCell ref="AB323:AE323"/>
    <mergeCell ref="AF323:AI323"/>
    <mergeCell ref="AJ323:AM323"/>
    <mergeCell ref="B324:K324"/>
    <mergeCell ref="L324:O324"/>
    <mergeCell ref="P324:S324"/>
    <mergeCell ref="T324:W324"/>
    <mergeCell ref="X324:AA324"/>
    <mergeCell ref="AB324:AE324"/>
    <mergeCell ref="AF324:AI324"/>
    <mergeCell ref="AJ324:AM324"/>
    <mergeCell ref="AN324:AR324"/>
    <mergeCell ref="AN226:AR226"/>
    <mergeCell ref="AJ227:AM227"/>
    <mergeCell ref="AN227:AR227"/>
    <mergeCell ref="AJ228:AM228"/>
    <mergeCell ref="AN228:AR228"/>
    <mergeCell ref="AJ229:AM229"/>
    <mergeCell ref="AN229:AR229"/>
    <mergeCell ref="L244:AM244"/>
    <mergeCell ref="AN244:AR245"/>
    <mergeCell ref="AJ245:AM245"/>
    <mergeCell ref="AJ246:AM246"/>
    <mergeCell ref="AN246:AR246"/>
    <mergeCell ref="AJ248:AM248"/>
    <mergeCell ref="AN248:AR248"/>
    <mergeCell ref="AJ249:AM249"/>
    <mergeCell ref="AN249:AR249"/>
    <mergeCell ref="AJ307:AM307"/>
    <mergeCell ref="AN307:AR307"/>
    <mergeCell ref="B202:K202"/>
    <mergeCell ref="L202:O202"/>
    <mergeCell ref="P202:S202"/>
    <mergeCell ref="T202:W202"/>
    <mergeCell ref="X202:AA202"/>
    <mergeCell ref="AB202:AE202"/>
    <mergeCell ref="AF202:AI202"/>
    <mergeCell ref="AJ202:AM202"/>
    <mergeCell ref="AN202:AR202"/>
    <mergeCell ref="B203:K203"/>
    <mergeCell ref="L203:O203"/>
    <mergeCell ref="P203:S203"/>
    <mergeCell ref="T203:W203"/>
    <mergeCell ref="X203:AA203"/>
    <mergeCell ref="AB203:AE203"/>
    <mergeCell ref="AF203:AI203"/>
    <mergeCell ref="AJ203:AM203"/>
    <mergeCell ref="AN203:AR203"/>
    <mergeCell ref="B200:K200"/>
    <mergeCell ref="L200:O200"/>
    <mergeCell ref="P200:S200"/>
    <mergeCell ref="T200:W200"/>
    <mergeCell ref="X200:AA200"/>
    <mergeCell ref="AB200:AE200"/>
    <mergeCell ref="AF200:AI200"/>
    <mergeCell ref="AJ200:AM200"/>
    <mergeCell ref="AN200:AR200"/>
    <mergeCell ref="B201:K201"/>
    <mergeCell ref="L201:O201"/>
    <mergeCell ref="P201:S201"/>
    <mergeCell ref="T201:W201"/>
    <mergeCell ref="X201:AA201"/>
    <mergeCell ref="AB201:AE201"/>
    <mergeCell ref="AF201:AI201"/>
    <mergeCell ref="AJ201:AM201"/>
    <mergeCell ref="AN201:AR201"/>
    <mergeCell ref="B198:K198"/>
    <mergeCell ref="L198:O198"/>
    <mergeCell ref="P198:S198"/>
    <mergeCell ref="T198:W198"/>
    <mergeCell ref="X198:AA198"/>
    <mergeCell ref="AB198:AE198"/>
    <mergeCell ref="AF198:AI198"/>
    <mergeCell ref="AJ198:AM198"/>
    <mergeCell ref="AN198:AR198"/>
    <mergeCell ref="B199:K199"/>
    <mergeCell ref="L199:O199"/>
    <mergeCell ref="P199:S199"/>
    <mergeCell ref="T199:W199"/>
    <mergeCell ref="X199:AA199"/>
    <mergeCell ref="AB199:AE199"/>
    <mergeCell ref="AF199:AI199"/>
    <mergeCell ref="AJ199:AM199"/>
    <mergeCell ref="AN199:AR199"/>
    <mergeCell ref="L196:O196"/>
    <mergeCell ref="P196:S196"/>
    <mergeCell ref="T196:W196"/>
    <mergeCell ref="X196:AA196"/>
    <mergeCell ref="AB196:AE196"/>
    <mergeCell ref="AF196:AI196"/>
    <mergeCell ref="AJ196:AM196"/>
    <mergeCell ref="AN196:AR196"/>
    <mergeCell ref="B197:K197"/>
    <mergeCell ref="L197:O197"/>
    <mergeCell ref="P197:S197"/>
    <mergeCell ref="T197:W197"/>
    <mergeCell ref="X197:AA197"/>
    <mergeCell ref="AB197:AE197"/>
    <mergeCell ref="AF197:AI197"/>
    <mergeCell ref="AJ197:AM197"/>
    <mergeCell ref="AN197:AR197"/>
    <mergeCell ref="AJ145:AM145"/>
    <mergeCell ref="AN145:AR145"/>
    <mergeCell ref="AJ146:AM146"/>
    <mergeCell ref="AN146:AR146"/>
    <mergeCell ref="AJ147:AM147"/>
    <mergeCell ref="AN147:AR147"/>
    <mergeCell ref="AJ148:AM148"/>
    <mergeCell ref="AN148:AR148"/>
    <mergeCell ref="AJ149:AM149"/>
    <mergeCell ref="AN149:AR149"/>
    <mergeCell ref="AJ150:AM150"/>
    <mergeCell ref="AN150:AR150"/>
    <mergeCell ref="AJ151:AM151"/>
    <mergeCell ref="AN151:AR151"/>
    <mergeCell ref="L166:AM166"/>
    <mergeCell ref="AN166:AR167"/>
    <mergeCell ref="AJ167:AM167"/>
    <mergeCell ref="AJ121:AM121"/>
    <mergeCell ref="AN121:AR121"/>
    <mergeCell ref="AJ122:AM122"/>
    <mergeCell ref="AN122:AR122"/>
    <mergeCell ref="AJ123:AM123"/>
    <mergeCell ref="AN123:AR123"/>
    <mergeCell ref="AJ124:AM124"/>
    <mergeCell ref="AN124:AR124"/>
    <mergeCell ref="AJ125:AM125"/>
    <mergeCell ref="AN125:AR125"/>
    <mergeCell ref="L140:AM140"/>
    <mergeCell ref="AN140:AR141"/>
    <mergeCell ref="AJ141:AM141"/>
    <mergeCell ref="AJ142:AM142"/>
    <mergeCell ref="AN142:AR142"/>
    <mergeCell ref="AJ144:AM144"/>
    <mergeCell ref="AN144:AR144"/>
    <mergeCell ref="L125:O125"/>
    <mergeCell ref="P125:S125"/>
    <mergeCell ref="T125:W125"/>
    <mergeCell ref="X125:AA125"/>
    <mergeCell ref="AB125:AE125"/>
    <mergeCell ref="AF125:AI125"/>
    <mergeCell ref="L124:O124"/>
    <mergeCell ref="P124:S124"/>
    <mergeCell ref="T124:W124"/>
    <mergeCell ref="X124:AA124"/>
    <mergeCell ref="AB124:AE124"/>
    <mergeCell ref="AF124:AI124"/>
    <mergeCell ref="AJ97:AM97"/>
    <mergeCell ref="AN97:AR97"/>
    <mergeCell ref="AJ98:AM98"/>
    <mergeCell ref="AN98:AR98"/>
    <mergeCell ref="AJ99:AM99"/>
    <mergeCell ref="AN99:AR99"/>
    <mergeCell ref="L114:AM114"/>
    <mergeCell ref="AN114:AR115"/>
    <mergeCell ref="AJ115:AM115"/>
    <mergeCell ref="AJ116:AM116"/>
    <mergeCell ref="AN116:AR116"/>
    <mergeCell ref="AJ118:AM118"/>
    <mergeCell ref="AN118:AR118"/>
    <mergeCell ref="AJ119:AM119"/>
    <mergeCell ref="AN119:AR119"/>
    <mergeCell ref="AJ120:AM120"/>
    <mergeCell ref="AN120:AR120"/>
    <mergeCell ref="AB98:AE98"/>
    <mergeCell ref="AF98:AI98"/>
    <mergeCell ref="L10:AM10"/>
    <mergeCell ref="L36:AM36"/>
    <mergeCell ref="L62:AM62"/>
    <mergeCell ref="B123:K123"/>
    <mergeCell ref="L123:O123"/>
    <mergeCell ref="P123:S123"/>
    <mergeCell ref="T123:W123"/>
    <mergeCell ref="X123:AA123"/>
    <mergeCell ref="AB123:AE123"/>
    <mergeCell ref="AF123:AI123"/>
    <mergeCell ref="B95:K95"/>
    <mergeCell ref="L95:O95"/>
    <mergeCell ref="P95:S95"/>
    <mergeCell ref="T95:W95"/>
    <mergeCell ref="X95:AA95"/>
    <mergeCell ref="AB95:AE95"/>
    <mergeCell ref="AF95:AI95"/>
    <mergeCell ref="L88:AM88"/>
    <mergeCell ref="B119:K119"/>
    <mergeCell ref="L119:O119"/>
    <mergeCell ref="P119:S119"/>
    <mergeCell ref="T119:W119"/>
    <mergeCell ref="X119:AA119"/>
    <mergeCell ref="AB119:AE119"/>
    <mergeCell ref="AF119:AI119"/>
    <mergeCell ref="B118:K118"/>
    <mergeCell ref="L118:O118"/>
    <mergeCell ref="P118:S118"/>
    <mergeCell ref="T118:W118"/>
    <mergeCell ref="X118:AA118"/>
    <mergeCell ref="AB118:AE118"/>
    <mergeCell ref="AF118:AI118"/>
    <mergeCell ref="AN88:AR89"/>
    <mergeCell ref="AJ89:AM89"/>
    <mergeCell ref="AJ90:AM90"/>
    <mergeCell ref="AN90:AR90"/>
    <mergeCell ref="AJ92:AM92"/>
    <mergeCell ref="AN92:AR92"/>
    <mergeCell ref="AJ93:AM93"/>
    <mergeCell ref="AN93:AR93"/>
    <mergeCell ref="AJ94:AM94"/>
    <mergeCell ref="AN94:AR94"/>
    <mergeCell ref="AJ95:AM95"/>
    <mergeCell ref="AN95:AR95"/>
    <mergeCell ref="AV109:AY111"/>
    <mergeCell ref="AV239:AY241"/>
    <mergeCell ref="B307:K307"/>
    <mergeCell ref="L307:O307"/>
    <mergeCell ref="P307:S307"/>
    <mergeCell ref="T307:W307"/>
    <mergeCell ref="X307:AA307"/>
    <mergeCell ref="AB307:AE307"/>
    <mergeCell ref="AF307:AI307"/>
    <mergeCell ref="B306:K306"/>
    <mergeCell ref="L306:O306"/>
    <mergeCell ref="P306:S306"/>
    <mergeCell ref="T306:W306"/>
    <mergeCell ref="X306:AA306"/>
    <mergeCell ref="AB306:AE306"/>
    <mergeCell ref="AF306:AI306"/>
    <mergeCell ref="B305:K305"/>
    <mergeCell ref="L305:O305"/>
    <mergeCell ref="P305:S305"/>
    <mergeCell ref="T305:W305"/>
    <mergeCell ref="X305:AA305"/>
    <mergeCell ref="AB305:AE305"/>
    <mergeCell ref="AF305:AI305"/>
    <mergeCell ref="B304:K304"/>
    <mergeCell ref="L304:O304"/>
    <mergeCell ref="P304:S304"/>
    <mergeCell ref="T304:W304"/>
    <mergeCell ref="X304:AA304"/>
    <mergeCell ref="AB304:AE304"/>
    <mergeCell ref="AF304:AI304"/>
    <mergeCell ref="AJ304:AM304"/>
    <mergeCell ref="AN304:AR304"/>
    <mergeCell ref="AJ305:AM305"/>
    <mergeCell ref="AN305:AR305"/>
    <mergeCell ref="AJ306:AM306"/>
    <mergeCell ref="AN306:AR306"/>
    <mergeCell ref="B303:K303"/>
    <mergeCell ref="L303:O303"/>
    <mergeCell ref="P303:S303"/>
    <mergeCell ref="T303:W303"/>
    <mergeCell ref="X303:AA303"/>
    <mergeCell ref="AB303:AE303"/>
    <mergeCell ref="AF303:AI303"/>
    <mergeCell ref="AJ303:AM303"/>
    <mergeCell ref="AN303:AR303"/>
    <mergeCell ref="B302:K302"/>
    <mergeCell ref="L302:O302"/>
    <mergeCell ref="P302:S302"/>
    <mergeCell ref="T302:W302"/>
    <mergeCell ref="X302:AA302"/>
    <mergeCell ref="AB302:AE302"/>
    <mergeCell ref="AF302:AI302"/>
    <mergeCell ref="B301:K301"/>
    <mergeCell ref="L301:O301"/>
    <mergeCell ref="P301:S301"/>
    <mergeCell ref="T301:W301"/>
    <mergeCell ref="X301:AA301"/>
    <mergeCell ref="AB301:AE301"/>
    <mergeCell ref="AF301:AI301"/>
    <mergeCell ref="AJ301:AM301"/>
    <mergeCell ref="AN301:AR301"/>
    <mergeCell ref="AJ302:AM302"/>
    <mergeCell ref="AN302:AR302"/>
    <mergeCell ref="B300:K300"/>
    <mergeCell ref="L300:O300"/>
    <mergeCell ref="P300:S300"/>
    <mergeCell ref="T300:W300"/>
    <mergeCell ref="X300:AA300"/>
    <mergeCell ref="AB300:AE300"/>
    <mergeCell ref="AF300:AI300"/>
    <mergeCell ref="B299:K299"/>
    <mergeCell ref="B298:K298"/>
    <mergeCell ref="L298:O298"/>
    <mergeCell ref="P298:S298"/>
    <mergeCell ref="T298:W298"/>
    <mergeCell ref="X298:AA298"/>
    <mergeCell ref="AB298:AE298"/>
    <mergeCell ref="AF298:AI298"/>
    <mergeCell ref="AJ298:AM298"/>
    <mergeCell ref="AN298:AR298"/>
    <mergeCell ref="AJ300:AM300"/>
    <mergeCell ref="AN300:AR300"/>
    <mergeCell ref="AP287:AR287"/>
    <mergeCell ref="B288:AR288"/>
    <mergeCell ref="B296:K297"/>
    <mergeCell ref="L297:O297"/>
    <mergeCell ref="P297:S297"/>
    <mergeCell ref="T297:W297"/>
    <mergeCell ref="X297:AA297"/>
    <mergeCell ref="AB297:AE297"/>
    <mergeCell ref="AF297:AI297"/>
    <mergeCell ref="L296:AM296"/>
    <mergeCell ref="AN296:AR297"/>
    <mergeCell ref="AJ297:AM297"/>
    <mergeCell ref="B281:K281"/>
    <mergeCell ref="L281:O281"/>
    <mergeCell ref="P281:S281"/>
    <mergeCell ref="T281:W281"/>
    <mergeCell ref="X281:AA281"/>
    <mergeCell ref="AB281:AE281"/>
    <mergeCell ref="AF281:AI281"/>
    <mergeCell ref="B280:K280"/>
    <mergeCell ref="L280:O280"/>
    <mergeCell ref="P280:S280"/>
    <mergeCell ref="T280:W280"/>
    <mergeCell ref="X280:AA280"/>
    <mergeCell ref="AB280:AE280"/>
    <mergeCell ref="AF280:AI280"/>
    <mergeCell ref="AJ280:AM280"/>
    <mergeCell ref="AN280:AR280"/>
    <mergeCell ref="AJ281:AM281"/>
    <mergeCell ref="AN281:AR281"/>
    <mergeCell ref="B279:K279"/>
    <mergeCell ref="L279:O279"/>
    <mergeCell ref="P279:S279"/>
    <mergeCell ref="T279:W279"/>
    <mergeCell ref="X279:AA279"/>
    <mergeCell ref="AB279:AE279"/>
    <mergeCell ref="AF279:AI279"/>
    <mergeCell ref="AJ279:AM279"/>
    <mergeCell ref="AN279:AR279"/>
    <mergeCell ref="B278:K278"/>
    <mergeCell ref="L278:O278"/>
    <mergeCell ref="P278:S278"/>
    <mergeCell ref="T278:W278"/>
    <mergeCell ref="X278:AA278"/>
    <mergeCell ref="AB278:AE278"/>
    <mergeCell ref="AF278:AI278"/>
    <mergeCell ref="B277:K277"/>
    <mergeCell ref="L277:O277"/>
    <mergeCell ref="P277:S277"/>
    <mergeCell ref="T277:W277"/>
    <mergeCell ref="X277:AA277"/>
    <mergeCell ref="AB277:AE277"/>
    <mergeCell ref="AF277:AI277"/>
    <mergeCell ref="AJ277:AM277"/>
    <mergeCell ref="AN277:AR277"/>
    <mergeCell ref="AJ278:AM278"/>
    <mergeCell ref="AN278:AR278"/>
    <mergeCell ref="X276:AA276"/>
    <mergeCell ref="AB276:AE276"/>
    <mergeCell ref="AF276:AI276"/>
    <mergeCell ref="B275:K275"/>
    <mergeCell ref="L275:O275"/>
    <mergeCell ref="P275:S275"/>
    <mergeCell ref="T275:W275"/>
    <mergeCell ref="X275:AA275"/>
    <mergeCell ref="AB275:AE275"/>
    <mergeCell ref="AF275:AI275"/>
    <mergeCell ref="B274:K274"/>
    <mergeCell ref="L274:O274"/>
    <mergeCell ref="P274:S274"/>
    <mergeCell ref="T274:W274"/>
    <mergeCell ref="X274:AA274"/>
    <mergeCell ref="AB274:AE274"/>
    <mergeCell ref="AF274:AI274"/>
    <mergeCell ref="AJ274:AM274"/>
    <mergeCell ref="AN274:AR274"/>
    <mergeCell ref="AJ275:AM275"/>
    <mergeCell ref="AN275:AR275"/>
    <mergeCell ref="AJ276:AM276"/>
    <mergeCell ref="AN276:AR276"/>
    <mergeCell ref="B273:K273"/>
    <mergeCell ref="B272:K272"/>
    <mergeCell ref="L272:O272"/>
    <mergeCell ref="P272:S272"/>
    <mergeCell ref="T272:W272"/>
    <mergeCell ref="X272:AA272"/>
    <mergeCell ref="AB272:AE272"/>
    <mergeCell ref="AF272:AI272"/>
    <mergeCell ref="AP261:AR261"/>
    <mergeCell ref="B262:AR262"/>
    <mergeCell ref="B270:K271"/>
    <mergeCell ref="L271:O271"/>
    <mergeCell ref="P271:S271"/>
    <mergeCell ref="T271:W271"/>
    <mergeCell ref="X271:AA271"/>
    <mergeCell ref="AB271:AE271"/>
    <mergeCell ref="AF271:AI271"/>
    <mergeCell ref="L270:AM270"/>
    <mergeCell ref="AN270:AR271"/>
    <mergeCell ref="AJ271:AM271"/>
    <mergeCell ref="AJ272:AM272"/>
    <mergeCell ref="AN272:AR272"/>
    <mergeCell ref="B276:K276"/>
    <mergeCell ref="L276:O276"/>
    <mergeCell ref="P276:S276"/>
    <mergeCell ref="T276:W276"/>
    <mergeCell ref="B255:K255"/>
    <mergeCell ref="L255:O255"/>
    <mergeCell ref="P255:S255"/>
    <mergeCell ref="T255:W255"/>
    <mergeCell ref="X255:AA255"/>
    <mergeCell ref="AB255:AE255"/>
    <mergeCell ref="AF255:AI255"/>
    <mergeCell ref="AJ255:AM255"/>
    <mergeCell ref="AN255:AR255"/>
    <mergeCell ref="B254:K254"/>
    <mergeCell ref="L254:O254"/>
    <mergeCell ref="P254:S254"/>
    <mergeCell ref="T254:W254"/>
    <mergeCell ref="X254:AA254"/>
    <mergeCell ref="AB254:AE254"/>
    <mergeCell ref="AF254:AI254"/>
    <mergeCell ref="B253:K253"/>
    <mergeCell ref="L253:O253"/>
    <mergeCell ref="P253:S253"/>
    <mergeCell ref="T253:W253"/>
    <mergeCell ref="X253:AA253"/>
    <mergeCell ref="AB253:AE253"/>
    <mergeCell ref="AF253:AI253"/>
    <mergeCell ref="B252:K252"/>
    <mergeCell ref="L252:O252"/>
    <mergeCell ref="P252:S252"/>
    <mergeCell ref="T252:W252"/>
    <mergeCell ref="X252:AA252"/>
    <mergeCell ref="AB252:AE252"/>
    <mergeCell ref="AF252:AI252"/>
    <mergeCell ref="AJ252:AM252"/>
    <mergeCell ref="AN252:AR252"/>
    <mergeCell ref="AJ253:AM253"/>
    <mergeCell ref="AN253:AR253"/>
    <mergeCell ref="AJ254:AM254"/>
    <mergeCell ref="AN254:AR254"/>
    <mergeCell ref="B251:K251"/>
    <mergeCell ref="L251:O251"/>
    <mergeCell ref="P251:S251"/>
    <mergeCell ref="T251:W251"/>
    <mergeCell ref="X251:AA251"/>
    <mergeCell ref="AB251:AE251"/>
    <mergeCell ref="AF251:AI251"/>
    <mergeCell ref="B250:K250"/>
    <mergeCell ref="L250:O250"/>
    <mergeCell ref="P250:S250"/>
    <mergeCell ref="T250:W250"/>
    <mergeCell ref="X250:AA250"/>
    <mergeCell ref="AB250:AE250"/>
    <mergeCell ref="AF250:AI250"/>
    <mergeCell ref="B249:K249"/>
    <mergeCell ref="L249:O249"/>
    <mergeCell ref="P249:S249"/>
    <mergeCell ref="T249:W249"/>
    <mergeCell ref="X249:AA249"/>
    <mergeCell ref="AB249:AE249"/>
    <mergeCell ref="AF249:AI249"/>
    <mergeCell ref="AJ250:AM250"/>
    <mergeCell ref="AN250:AR250"/>
    <mergeCell ref="AJ251:AM251"/>
    <mergeCell ref="AN251:AR251"/>
    <mergeCell ref="B248:K248"/>
    <mergeCell ref="L248:O248"/>
    <mergeCell ref="P248:S248"/>
    <mergeCell ref="T248:W248"/>
    <mergeCell ref="X248:AA248"/>
    <mergeCell ref="AB248:AE248"/>
    <mergeCell ref="AF248:AI248"/>
    <mergeCell ref="B247:K247"/>
    <mergeCell ref="B246:K246"/>
    <mergeCell ref="L246:O246"/>
    <mergeCell ref="P246:S246"/>
    <mergeCell ref="T246:W246"/>
    <mergeCell ref="X246:AA246"/>
    <mergeCell ref="AB246:AE246"/>
    <mergeCell ref="AF246:AI246"/>
    <mergeCell ref="AP235:AR235"/>
    <mergeCell ref="B236:AR236"/>
    <mergeCell ref="B244:K245"/>
    <mergeCell ref="L245:O245"/>
    <mergeCell ref="P245:S245"/>
    <mergeCell ref="T245:W245"/>
    <mergeCell ref="X245:AA245"/>
    <mergeCell ref="AB245:AE245"/>
    <mergeCell ref="AF245:AI245"/>
    <mergeCell ref="B229:K229"/>
    <mergeCell ref="L229:O229"/>
    <mergeCell ref="P229:S229"/>
    <mergeCell ref="T229:W229"/>
    <mergeCell ref="X229:AA229"/>
    <mergeCell ref="AB229:AE229"/>
    <mergeCell ref="AF229:AI229"/>
    <mergeCell ref="T226:W226"/>
    <mergeCell ref="X226:AA226"/>
    <mergeCell ref="AB226:AE226"/>
    <mergeCell ref="AF226:AI226"/>
    <mergeCell ref="B225:K225"/>
    <mergeCell ref="L225:O225"/>
    <mergeCell ref="P225:S225"/>
    <mergeCell ref="T225:W225"/>
    <mergeCell ref="X225:AA225"/>
    <mergeCell ref="AB225:AE225"/>
    <mergeCell ref="AF225:AI225"/>
    <mergeCell ref="B228:K228"/>
    <mergeCell ref="L228:O228"/>
    <mergeCell ref="P228:S228"/>
    <mergeCell ref="T228:W228"/>
    <mergeCell ref="X228:AA228"/>
    <mergeCell ref="AB228:AE228"/>
    <mergeCell ref="AF228:AI228"/>
    <mergeCell ref="B227:K227"/>
    <mergeCell ref="L227:O227"/>
    <mergeCell ref="P227:S227"/>
    <mergeCell ref="T227:W227"/>
    <mergeCell ref="X227:AA227"/>
    <mergeCell ref="AB227:AE227"/>
    <mergeCell ref="AF227:AI227"/>
    <mergeCell ref="AJ223:AM223"/>
    <mergeCell ref="AN223:AR223"/>
    <mergeCell ref="AJ224:AM224"/>
    <mergeCell ref="AN224:AR224"/>
    <mergeCell ref="AJ225:AM225"/>
    <mergeCell ref="AN225:AR225"/>
    <mergeCell ref="B221:K221"/>
    <mergeCell ref="B220:K220"/>
    <mergeCell ref="L220:O220"/>
    <mergeCell ref="P220:S220"/>
    <mergeCell ref="T220:W220"/>
    <mergeCell ref="X220:AA220"/>
    <mergeCell ref="AB220:AE220"/>
    <mergeCell ref="AF220:AI220"/>
    <mergeCell ref="B226:K226"/>
    <mergeCell ref="L226:O226"/>
    <mergeCell ref="P226:S226"/>
    <mergeCell ref="B224:K224"/>
    <mergeCell ref="L224:O224"/>
    <mergeCell ref="P224:S224"/>
    <mergeCell ref="T224:W224"/>
    <mergeCell ref="X224:AA224"/>
    <mergeCell ref="AB224:AE224"/>
    <mergeCell ref="AF224:AI224"/>
    <mergeCell ref="B223:K223"/>
    <mergeCell ref="L223:O223"/>
    <mergeCell ref="P223:S223"/>
    <mergeCell ref="T223:W223"/>
    <mergeCell ref="X223:AA223"/>
    <mergeCell ref="AB223:AE223"/>
    <mergeCell ref="AF223:AI223"/>
    <mergeCell ref="AJ226:AM226"/>
    <mergeCell ref="AJ220:AM220"/>
    <mergeCell ref="AN220:AR220"/>
    <mergeCell ref="B177:K177"/>
    <mergeCell ref="L177:O177"/>
    <mergeCell ref="P177:S177"/>
    <mergeCell ref="T177:W177"/>
    <mergeCell ref="X177:AA177"/>
    <mergeCell ref="AB177:AE177"/>
    <mergeCell ref="AF177:AI177"/>
    <mergeCell ref="AJ177:AM177"/>
    <mergeCell ref="AN177:AR177"/>
    <mergeCell ref="B222:K222"/>
    <mergeCell ref="L222:O222"/>
    <mergeCell ref="P222:S222"/>
    <mergeCell ref="T222:W222"/>
    <mergeCell ref="X222:AA222"/>
    <mergeCell ref="AB222:AE222"/>
    <mergeCell ref="AF222:AI222"/>
    <mergeCell ref="AJ222:AM222"/>
    <mergeCell ref="AN222:AR222"/>
    <mergeCell ref="AP183:AR183"/>
    <mergeCell ref="B184:AR184"/>
    <mergeCell ref="B192:K193"/>
    <mergeCell ref="L192:AM192"/>
    <mergeCell ref="AN192:AR193"/>
    <mergeCell ref="L193:O193"/>
    <mergeCell ref="P193:S193"/>
    <mergeCell ref="T193:W193"/>
    <mergeCell ref="X193:AA193"/>
    <mergeCell ref="AB193:AE193"/>
    <mergeCell ref="AF193:AI193"/>
    <mergeCell ref="AJ193:AM193"/>
    <mergeCell ref="AB175:AE175"/>
    <mergeCell ref="AF175:AI175"/>
    <mergeCell ref="B174:K174"/>
    <mergeCell ref="L174:O174"/>
    <mergeCell ref="P174:S174"/>
    <mergeCell ref="T174:W174"/>
    <mergeCell ref="X174:AA174"/>
    <mergeCell ref="AB174:AE174"/>
    <mergeCell ref="AF174:AI174"/>
    <mergeCell ref="AP209:AR209"/>
    <mergeCell ref="B210:AR210"/>
    <mergeCell ref="B218:K219"/>
    <mergeCell ref="L219:O219"/>
    <mergeCell ref="P219:S219"/>
    <mergeCell ref="T219:W219"/>
    <mergeCell ref="X219:AA219"/>
    <mergeCell ref="AB219:AE219"/>
    <mergeCell ref="AF219:AI219"/>
    <mergeCell ref="L218:AM218"/>
    <mergeCell ref="AN218:AR219"/>
    <mergeCell ref="AJ219:AM219"/>
    <mergeCell ref="B194:K194"/>
    <mergeCell ref="L194:O194"/>
    <mergeCell ref="P194:S194"/>
    <mergeCell ref="T194:W194"/>
    <mergeCell ref="X194:AA194"/>
    <mergeCell ref="AB194:AE194"/>
    <mergeCell ref="AF194:AI194"/>
    <mergeCell ref="AJ194:AM194"/>
    <mergeCell ref="AN194:AR194"/>
    <mergeCell ref="B195:K195"/>
    <mergeCell ref="B196:K196"/>
    <mergeCell ref="AJ174:AM174"/>
    <mergeCell ref="AN174:AR174"/>
    <mergeCell ref="AJ175:AM175"/>
    <mergeCell ref="AN175:AR175"/>
    <mergeCell ref="AJ176:AM176"/>
    <mergeCell ref="AN176:AR176"/>
    <mergeCell ref="B173:K173"/>
    <mergeCell ref="L173:O173"/>
    <mergeCell ref="P173:S173"/>
    <mergeCell ref="T173:W173"/>
    <mergeCell ref="X173:AA173"/>
    <mergeCell ref="AB173:AE173"/>
    <mergeCell ref="AF173:AI173"/>
    <mergeCell ref="B172:K172"/>
    <mergeCell ref="L172:O172"/>
    <mergeCell ref="P172:S172"/>
    <mergeCell ref="T172:W172"/>
    <mergeCell ref="X172:AA172"/>
    <mergeCell ref="AB172:AE172"/>
    <mergeCell ref="AF172:AI172"/>
    <mergeCell ref="B176:K176"/>
    <mergeCell ref="L176:O176"/>
    <mergeCell ref="P176:S176"/>
    <mergeCell ref="T176:W176"/>
    <mergeCell ref="X176:AA176"/>
    <mergeCell ref="AB176:AE176"/>
    <mergeCell ref="AF176:AI176"/>
    <mergeCell ref="B175:K175"/>
    <mergeCell ref="L175:O175"/>
    <mergeCell ref="P175:S175"/>
    <mergeCell ref="T175:W175"/>
    <mergeCell ref="X175:AA175"/>
    <mergeCell ref="B171:K171"/>
    <mergeCell ref="L171:O171"/>
    <mergeCell ref="P171:S171"/>
    <mergeCell ref="T171:W171"/>
    <mergeCell ref="X171:AA171"/>
    <mergeCell ref="AB171:AE171"/>
    <mergeCell ref="AF171:AI171"/>
    <mergeCell ref="AJ171:AM171"/>
    <mergeCell ref="AN171:AR171"/>
    <mergeCell ref="AJ172:AM172"/>
    <mergeCell ref="AN172:AR172"/>
    <mergeCell ref="AJ173:AM173"/>
    <mergeCell ref="AN173:AR173"/>
    <mergeCell ref="B170:K170"/>
    <mergeCell ref="L170:O170"/>
    <mergeCell ref="P170:S170"/>
    <mergeCell ref="T170:W170"/>
    <mergeCell ref="X170:AA170"/>
    <mergeCell ref="AB170:AE170"/>
    <mergeCell ref="AF170:AI170"/>
    <mergeCell ref="B169:K169"/>
    <mergeCell ref="B168:K168"/>
    <mergeCell ref="L168:O168"/>
    <mergeCell ref="P168:S168"/>
    <mergeCell ref="T168:W168"/>
    <mergeCell ref="X168:AA168"/>
    <mergeCell ref="AB168:AE168"/>
    <mergeCell ref="AF168:AI168"/>
    <mergeCell ref="AJ168:AM168"/>
    <mergeCell ref="AN168:AR168"/>
    <mergeCell ref="AJ170:AM170"/>
    <mergeCell ref="AN170:AR170"/>
    <mergeCell ref="X150:AA150"/>
    <mergeCell ref="AB150:AE150"/>
    <mergeCell ref="AF150:AI150"/>
    <mergeCell ref="AP157:AR157"/>
    <mergeCell ref="B158:AR158"/>
    <mergeCell ref="B166:K167"/>
    <mergeCell ref="L167:O167"/>
    <mergeCell ref="P167:S167"/>
    <mergeCell ref="T167:W167"/>
    <mergeCell ref="X167:AA167"/>
    <mergeCell ref="AB167:AE167"/>
    <mergeCell ref="AF167:AI167"/>
    <mergeCell ref="B149:K149"/>
    <mergeCell ref="L149:O149"/>
    <mergeCell ref="P149:S149"/>
    <mergeCell ref="T149:W149"/>
    <mergeCell ref="X149:AA149"/>
    <mergeCell ref="B151:K151"/>
    <mergeCell ref="L151:O151"/>
    <mergeCell ref="P151:S151"/>
    <mergeCell ref="T151:W151"/>
    <mergeCell ref="X151:AA151"/>
    <mergeCell ref="AB151:AE151"/>
    <mergeCell ref="AF151:AI151"/>
    <mergeCell ref="AB149:AE149"/>
    <mergeCell ref="AF149:AI149"/>
    <mergeCell ref="B150:K150"/>
    <mergeCell ref="L150:O150"/>
    <mergeCell ref="P150:S150"/>
    <mergeCell ref="T150:W150"/>
    <mergeCell ref="P145:S145"/>
    <mergeCell ref="T145:W145"/>
    <mergeCell ref="X145:AA145"/>
    <mergeCell ref="AB145:AE145"/>
    <mergeCell ref="AF145:AI145"/>
    <mergeCell ref="B144:K144"/>
    <mergeCell ref="L144:O144"/>
    <mergeCell ref="P144:S144"/>
    <mergeCell ref="T144:W144"/>
    <mergeCell ref="X144:AA144"/>
    <mergeCell ref="AB144:AE144"/>
    <mergeCell ref="AF144:AI144"/>
    <mergeCell ref="B148:K148"/>
    <mergeCell ref="L148:O148"/>
    <mergeCell ref="P148:S148"/>
    <mergeCell ref="T148:W148"/>
    <mergeCell ref="X148:AA148"/>
    <mergeCell ref="AB148:AE148"/>
    <mergeCell ref="AF148:AI148"/>
    <mergeCell ref="B147:K147"/>
    <mergeCell ref="L147:O147"/>
    <mergeCell ref="P147:S147"/>
    <mergeCell ref="T147:W147"/>
    <mergeCell ref="X147:AA147"/>
    <mergeCell ref="AB147:AE147"/>
    <mergeCell ref="AF147:AI147"/>
    <mergeCell ref="B143:K143"/>
    <mergeCell ref="B142:K142"/>
    <mergeCell ref="L142:O142"/>
    <mergeCell ref="P142:S142"/>
    <mergeCell ref="T142:W142"/>
    <mergeCell ref="X142:AA142"/>
    <mergeCell ref="AB142:AE142"/>
    <mergeCell ref="AF142:AI142"/>
    <mergeCell ref="B132:AR132"/>
    <mergeCell ref="B140:K141"/>
    <mergeCell ref="L141:O141"/>
    <mergeCell ref="P141:S141"/>
    <mergeCell ref="T141:W141"/>
    <mergeCell ref="X141:AA141"/>
    <mergeCell ref="AB141:AE141"/>
    <mergeCell ref="AF141:AI141"/>
    <mergeCell ref="B146:K146"/>
    <mergeCell ref="L146:O146"/>
    <mergeCell ref="P146:S146"/>
    <mergeCell ref="T146:W146"/>
    <mergeCell ref="X146:AA146"/>
    <mergeCell ref="AB146:AE146"/>
    <mergeCell ref="AF146:AI146"/>
    <mergeCell ref="B145:K145"/>
    <mergeCell ref="L145:O145"/>
    <mergeCell ref="B125:K125"/>
    <mergeCell ref="B121:K121"/>
    <mergeCell ref="L121:O121"/>
    <mergeCell ref="P121:S121"/>
    <mergeCell ref="T121:W121"/>
    <mergeCell ref="X121:AA121"/>
    <mergeCell ref="AB121:AE121"/>
    <mergeCell ref="AF121:AI121"/>
    <mergeCell ref="B122:K122"/>
    <mergeCell ref="L122:O122"/>
    <mergeCell ref="P122:S122"/>
    <mergeCell ref="T122:W122"/>
    <mergeCell ref="X122:AA122"/>
    <mergeCell ref="AB122:AE122"/>
    <mergeCell ref="AF122:AI122"/>
    <mergeCell ref="B124:K124"/>
    <mergeCell ref="B120:K120"/>
    <mergeCell ref="L120:O120"/>
    <mergeCell ref="P120:S120"/>
    <mergeCell ref="T120:W120"/>
    <mergeCell ref="X120:AA120"/>
    <mergeCell ref="AB120:AE120"/>
    <mergeCell ref="AF120:AI120"/>
    <mergeCell ref="B98:K98"/>
    <mergeCell ref="L98:O98"/>
    <mergeCell ref="P98:S98"/>
    <mergeCell ref="T98:W98"/>
    <mergeCell ref="X98:AA98"/>
    <mergeCell ref="B117:K117"/>
    <mergeCell ref="B116:K116"/>
    <mergeCell ref="L116:O116"/>
    <mergeCell ref="P116:S116"/>
    <mergeCell ref="T116:W116"/>
    <mergeCell ref="X116:AA116"/>
    <mergeCell ref="AB116:AE116"/>
    <mergeCell ref="AF116:AI116"/>
    <mergeCell ref="B106:AR106"/>
    <mergeCell ref="B114:K115"/>
    <mergeCell ref="L115:O115"/>
    <mergeCell ref="P115:S115"/>
    <mergeCell ref="T115:W115"/>
    <mergeCell ref="X115:AA115"/>
    <mergeCell ref="AB115:AE115"/>
    <mergeCell ref="AF115:AI115"/>
    <mergeCell ref="L99:O99"/>
    <mergeCell ref="P99:S99"/>
    <mergeCell ref="T99:W99"/>
    <mergeCell ref="X99:AA99"/>
    <mergeCell ref="AB99:AE99"/>
    <mergeCell ref="AF99:AI99"/>
    <mergeCell ref="B99:K99"/>
    <mergeCell ref="B92:K92"/>
    <mergeCell ref="L92:O92"/>
    <mergeCell ref="P92:S92"/>
    <mergeCell ref="T92:W92"/>
    <mergeCell ref="X92:AA92"/>
    <mergeCell ref="AB92:AE92"/>
    <mergeCell ref="AF92:AI92"/>
    <mergeCell ref="B96:K96"/>
    <mergeCell ref="L96:O96"/>
    <mergeCell ref="P96:S96"/>
    <mergeCell ref="T96:W96"/>
    <mergeCell ref="X96:AA96"/>
    <mergeCell ref="AB96:AE96"/>
    <mergeCell ref="AF96:AI96"/>
    <mergeCell ref="B97:K97"/>
    <mergeCell ref="L97:O97"/>
    <mergeCell ref="P97:S97"/>
    <mergeCell ref="T97:W97"/>
    <mergeCell ref="X97:AA97"/>
    <mergeCell ref="AB97:AE97"/>
    <mergeCell ref="AF97:AI97"/>
    <mergeCell ref="AJ96:AM96"/>
    <mergeCell ref="AN96:AR96"/>
    <mergeCell ref="B91:K91"/>
    <mergeCell ref="B90:K90"/>
    <mergeCell ref="L90:O90"/>
    <mergeCell ref="P90:S90"/>
    <mergeCell ref="T90:W90"/>
    <mergeCell ref="X90:AA90"/>
    <mergeCell ref="AB90:AE90"/>
    <mergeCell ref="AF90:AI90"/>
    <mergeCell ref="B80:AR80"/>
    <mergeCell ref="B88:K89"/>
    <mergeCell ref="L89:O89"/>
    <mergeCell ref="P89:S89"/>
    <mergeCell ref="T89:W89"/>
    <mergeCell ref="X89:AA89"/>
    <mergeCell ref="AB89:AE89"/>
    <mergeCell ref="AF89:AI89"/>
    <mergeCell ref="B94:K94"/>
    <mergeCell ref="L94:O94"/>
    <mergeCell ref="P94:S94"/>
    <mergeCell ref="T94:W94"/>
    <mergeCell ref="X94:AA94"/>
    <mergeCell ref="AB94:AE94"/>
    <mergeCell ref="AF94:AI94"/>
    <mergeCell ref="B93:K93"/>
    <mergeCell ref="L93:O93"/>
    <mergeCell ref="P93:S93"/>
    <mergeCell ref="T93:W93"/>
    <mergeCell ref="X93:AA93"/>
    <mergeCell ref="AB93:AE93"/>
    <mergeCell ref="AF93:AI93"/>
    <mergeCell ref="AB73:AE73"/>
    <mergeCell ref="AF73:AI73"/>
    <mergeCell ref="AJ73:AM73"/>
    <mergeCell ref="AN73:AR73"/>
    <mergeCell ref="AN70:AR70"/>
    <mergeCell ref="B71:K71"/>
    <mergeCell ref="L71:O71"/>
    <mergeCell ref="P71:S71"/>
    <mergeCell ref="T71:W71"/>
    <mergeCell ref="X71:AA71"/>
    <mergeCell ref="AB71:AE71"/>
    <mergeCell ref="AF71:AI71"/>
    <mergeCell ref="AJ71:AM71"/>
    <mergeCell ref="AN71:AR71"/>
    <mergeCell ref="B70:K70"/>
    <mergeCell ref="L70:O70"/>
    <mergeCell ref="P70:S70"/>
    <mergeCell ref="T70:W70"/>
    <mergeCell ref="X70:AA70"/>
    <mergeCell ref="AB70:AE70"/>
    <mergeCell ref="AF70:AI70"/>
    <mergeCell ref="AJ70:AM70"/>
    <mergeCell ref="AN72:AR72"/>
    <mergeCell ref="B73:K73"/>
    <mergeCell ref="L73:O73"/>
    <mergeCell ref="P73:S73"/>
    <mergeCell ref="T73:W73"/>
    <mergeCell ref="X73:AA73"/>
    <mergeCell ref="AN69:AR69"/>
    <mergeCell ref="B69:K69"/>
    <mergeCell ref="L69:O69"/>
    <mergeCell ref="P69:S69"/>
    <mergeCell ref="T69:W69"/>
    <mergeCell ref="X69:AA69"/>
    <mergeCell ref="AB69:AE69"/>
    <mergeCell ref="AF69:AI69"/>
    <mergeCell ref="AJ69:AM69"/>
    <mergeCell ref="AN67:AR67"/>
    <mergeCell ref="B68:K68"/>
    <mergeCell ref="L68:O68"/>
    <mergeCell ref="P68:S68"/>
    <mergeCell ref="T68:W68"/>
    <mergeCell ref="X68:AA68"/>
    <mergeCell ref="AB68:AE68"/>
    <mergeCell ref="AF68:AI68"/>
    <mergeCell ref="AJ68:AM68"/>
    <mergeCell ref="AN68:AR68"/>
    <mergeCell ref="B67:K67"/>
    <mergeCell ref="L67:O67"/>
    <mergeCell ref="P67:S67"/>
    <mergeCell ref="T67:W67"/>
    <mergeCell ref="X67:AA67"/>
    <mergeCell ref="AB67:AE67"/>
    <mergeCell ref="AF67:AI67"/>
    <mergeCell ref="AJ67:AM67"/>
    <mergeCell ref="AN64:AR64"/>
    <mergeCell ref="B66:K66"/>
    <mergeCell ref="L66:O66"/>
    <mergeCell ref="P66:S66"/>
    <mergeCell ref="T66:W66"/>
    <mergeCell ref="X66:AA66"/>
    <mergeCell ref="AB66:AE66"/>
    <mergeCell ref="AF66:AI66"/>
    <mergeCell ref="AJ66:AM66"/>
    <mergeCell ref="AN66:AR66"/>
    <mergeCell ref="B64:K64"/>
    <mergeCell ref="L64:O64"/>
    <mergeCell ref="P64:S64"/>
    <mergeCell ref="T64:W64"/>
    <mergeCell ref="X64:AA64"/>
    <mergeCell ref="AB64:AE64"/>
    <mergeCell ref="AF64:AI64"/>
    <mergeCell ref="AJ64:AM64"/>
    <mergeCell ref="B65:K65"/>
    <mergeCell ref="B54:AR54"/>
    <mergeCell ref="B62:K63"/>
    <mergeCell ref="AN62:AR63"/>
    <mergeCell ref="L63:O63"/>
    <mergeCell ref="P63:S63"/>
    <mergeCell ref="T63:W63"/>
    <mergeCell ref="X63:AA63"/>
    <mergeCell ref="AB63:AE63"/>
    <mergeCell ref="AF63:AI63"/>
    <mergeCell ref="AJ63:AM63"/>
    <mergeCell ref="AN47:AR47"/>
    <mergeCell ref="B47:K47"/>
    <mergeCell ref="L47:O47"/>
    <mergeCell ref="P47:S47"/>
    <mergeCell ref="T47:W47"/>
    <mergeCell ref="X47:AA47"/>
    <mergeCell ref="AB47:AE47"/>
    <mergeCell ref="AF47:AI47"/>
    <mergeCell ref="AJ47:AM47"/>
    <mergeCell ref="AJ43:AM43"/>
    <mergeCell ref="AN45:AR45"/>
    <mergeCell ref="B46:K46"/>
    <mergeCell ref="L46:O46"/>
    <mergeCell ref="P46:S46"/>
    <mergeCell ref="T46:W46"/>
    <mergeCell ref="X46:AA46"/>
    <mergeCell ref="AB46:AE46"/>
    <mergeCell ref="AF46:AI46"/>
    <mergeCell ref="AJ46:AM46"/>
    <mergeCell ref="AN46:AR46"/>
    <mergeCell ref="B45:K45"/>
    <mergeCell ref="L45:O45"/>
    <mergeCell ref="P45:S45"/>
    <mergeCell ref="T45:W45"/>
    <mergeCell ref="X45:AA45"/>
    <mergeCell ref="AB45:AE45"/>
    <mergeCell ref="AF45:AI45"/>
    <mergeCell ref="AJ45:AM45"/>
    <mergeCell ref="P42:S42"/>
    <mergeCell ref="T42:W42"/>
    <mergeCell ref="X42:AA42"/>
    <mergeCell ref="AB42:AE42"/>
    <mergeCell ref="AF42:AI42"/>
    <mergeCell ref="AJ42:AM42"/>
    <mergeCell ref="AN42:AR42"/>
    <mergeCell ref="B41:K41"/>
    <mergeCell ref="L41:O41"/>
    <mergeCell ref="P41:S41"/>
    <mergeCell ref="T41:W41"/>
    <mergeCell ref="X41:AA41"/>
    <mergeCell ref="AB41:AE41"/>
    <mergeCell ref="AF41:AI41"/>
    <mergeCell ref="AJ41:AM41"/>
    <mergeCell ref="AN43:AR43"/>
    <mergeCell ref="B44:K44"/>
    <mergeCell ref="L44:O44"/>
    <mergeCell ref="P44:S44"/>
    <mergeCell ref="T44:W44"/>
    <mergeCell ref="X44:AA44"/>
    <mergeCell ref="AB44:AE44"/>
    <mergeCell ref="AF44:AI44"/>
    <mergeCell ref="AJ44:AM44"/>
    <mergeCell ref="AN44:AR44"/>
    <mergeCell ref="B43:K43"/>
    <mergeCell ref="L43:O43"/>
    <mergeCell ref="P43:S43"/>
    <mergeCell ref="T43:W43"/>
    <mergeCell ref="X43:AA43"/>
    <mergeCell ref="AB43:AE43"/>
    <mergeCell ref="AF43:AI43"/>
    <mergeCell ref="AN21:AR21"/>
    <mergeCell ref="B36:K37"/>
    <mergeCell ref="AN36:AR37"/>
    <mergeCell ref="L37:O37"/>
    <mergeCell ref="P37:S37"/>
    <mergeCell ref="T37:W37"/>
    <mergeCell ref="X37:AA37"/>
    <mergeCell ref="AB37:AE37"/>
    <mergeCell ref="AF37:AI37"/>
    <mergeCell ref="AJ37:AM37"/>
    <mergeCell ref="AN41:AR41"/>
    <mergeCell ref="AN14:AR14"/>
    <mergeCell ref="AN15:AR15"/>
    <mergeCell ref="AN16:AR16"/>
    <mergeCell ref="AN17:AR17"/>
    <mergeCell ref="AN18:AR18"/>
    <mergeCell ref="AN19:AR19"/>
    <mergeCell ref="AN20:AR20"/>
    <mergeCell ref="T21:W21"/>
    <mergeCell ref="X21:AA21"/>
    <mergeCell ref="AB21:AE21"/>
    <mergeCell ref="AF21:AI21"/>
    <mergeCell ref="AJ21:AM21"/>
    <mergeCell ref="T17:W17"/>
    <mergeCell ref="X17:AA17"/>
    <mergeCell ref="AB17:AE17"/>
    <mergeCell ref="AF17:AI17"/>
    <mergeCell ref="AJ17:AM17"/>
    <mergeCell ref="L18:O18"/>
    <mergeCell ref="P18:S18"/>
    <mergeCell ref="T18:W18"/>
    <mergeCell ref="X18:AA18"/>
    <mergeCell ref="AB18:AE18"/>
    <mergeCell ref="AF18:AI18"/>
    <mergeCell ref="AJ18:AM18"/>
    <mergeCell ref="X20:AA20"/>
    <mergeCell ref="AJ13:AM13"/>
    <mergeCell ref="L14:O14"/>
    <mergeCell ref="P14:S14"/>
    <mergeCell ref="T14:W14"/>
    <mergeCell ref="X14:AA14"/>
    <mergeCell ref="AB14:AE14"/>
    <mergeCell ref="AF14:AI14"/>
    <mergeCell ref="AJ14:AM14"/>
    <mergeCell ref="B72:K72"/>
    <mergeCell ref="L72:O72"/>
    <mergeCell ref="P72:S72"/>
    <mergeCell ref="T72:W72"/>
    <mergeCell ref="X72:AA72"/>
    <mergeCell ref="AB72:AE72"/>
    <mergeCell ref="AF72:AI72"/>
    <mergeCell ref="AJ72:AM72"/>
    <mergeCell ref="B21:K21"/>
    <mergeCell ref="B20:K20"/>
    <mergeCell ref="L20:O20"/>
    <mergeCell ref="P20:S20"/>
    <mergeCell ref="T20:W20"/>
    <mergeCell ref="AB39:AE39"/>
    <mergeCell ref="AF39:AI39"/>
    <mergeCell ref="AJ39:AM39"/>
    <mergeCell ref="B40:K40"/>
    <mergeCell ref="B28:AR28"/>
    <mergeCell ref="B38:K38"/>
    <mergeCell ref="L38:O38"/>
    <mergeCell ref="P38:S38"/>
    <mergeCell ref="T38:W38"/>
    <mergeCell ref="X38:AA38"/>
    <mergeCell ref="AB38:AE38"/>
    <mergeCell ref="AF38:AI38"/>
    <mergeCell ref="AJ38:AM38"/>
    <mergeCell ref="AN38:AR38"/>
    <mergeCell ref="B39:K39"/>
    <mergeCell ref="L39:O39"/>
    <mergeCell ref="P39:S39"/>
    <mergeCell ref="T39:W39"/>
    <mergeCell ref="X39:AA39"/>
    <mergeCell ref="AN39:AR39"/>
    <mergeCell ref="L40:O40"/>
    <mergeCell ref="P40:S40"/>
    <mergeCell ref="T40:W40"/>
    <mergeCell ref="X40:AA40"/>
    <mergeCell ref="AB40:AE40"/>
    <mergeCell ref="AF40:AI40"/>
    <mergeCell ref="AJ40:AM40"/>
    <mergeCell ref="AN40:AR40"/>
    <mergeCell ref="B42:K42"/>
    <mergeCell ref="L42:O42"/>
    <mergeCell ref="AJ12:AM12"/>
    <mergeCell ref="L13:O13"/>
    <mergeCell ref="P13:S13"/>
    <mergeCell ref="AB20:AE20"/>
    <mergeCell ref="AF20:AI20"/>
    <mergeCell ref="AJ20:AM20"/>
    <mergeCell ref="L21:O21"/>
    <mergeCell ref="P21:S21"/>
    <mergeCell ref="B19:K19"/>
    <mergeCell ref="B18:K18"/>
    <mergeCell ref="L19:O19"/>
    <mergeCell ref="P19:S19"/>
    <mergeCell ref="T19:W19"/>
    <mergeCell ref="X19:AA19"/>
    <mergeCell ref="AB19:AE19"/>
    <mergeCell ref="AF19:AI19"/>
    <mergeCell ref="AJ19:AM19"/>
    <mergeCell ref="B17:K17"/>
    <mergeCell ref="B16:K16"/>
    <mergeCell ref="L16:O16"/>
    <mergeCell ref="P16:S16"/>
    <mergeCell ref="T16:W16"/>
    <mergeCell ref="X16:AA16"/>
    <mergeCell ref="AB16:AE16"/>
    <mergeCell ref="AF16:AI16"/>
    <mergeCell ref="AJ16:AM16"/>
    <mergeCell ref="L17:O17"/>
    <mergeCell ref="P17:S17"/>
    <mergeCell ref="T13:W13"/>
    <mergeCell ref="X13:AA13"/>
    <mergeCell ref="AB13:AE13"/>
    <mergeCell ref="AF13:AI13"/>
    <mergeCell ref="AP1:AR1"/>
    <mergeCell ref="B2:AR2"/>
    <mergeCell ref="B10:K11"/>
    <mergeCell ref="L11:O11"/>
    <mergeCell ref="P11:S11"/>
    <mergeCell ref="T11:W11"/>
    <mergeCell ref="X11:AA11"/>
    <mergeCell ref="AB11:AE11"/>
    <mergeCell ref="AF11:AI11"/>
    <mergeCell ref="AJ11:AM11"/>
    <mergeCell ref="AN10:AR11"/>
    <mergeCell ref="AN12:AR12"/>
    <mergeCell ref="AN13:AR13"/>
    <mergeCell ref="B15:K15"/>
    <mergeCell ref="B14:K14"/>
    <mergeCell ref="L15:O15"/>
    <mergeCell ref="P15:S15"/>
    <mergeCell ref="T15:W15"/>
    <mergeCell ref="X15:AA15"/>
    <mergeCell ref="AB15:AE15"/>
    <mergeCell ref="AF15:AI15"/>
    <mergeCell ref="AJ15:AM15"/>
    <mergeCell ref="B13:K13"/>
    <mergeCell ref="B12:K12"/>
    <mergeCell ref="L12:O12"/>
    <mergeCell ref="P12:S12"/>
    <mergeCell ref="T12:W12"/>
    <mergeCell ref="X12:AA12"/>
    <mergeCell ref="AB12:AE12"/>
    <mergeCell ref="AF12:AI12"/>
  </mergeCells>
  <phoneticPr fontId="9"/>
  <pageMargins left="0.70866141732283472" right="0.70866141732283472" top="0.74803149606299213" bottom="0.74803149606299213" header="0.51181102362204722" footer="0.31496062992125984"/>
  <pageSetup paperSize="9" scale="80" fitToHeight="0" orientation="landscape" r:id="rId1"/>
  <headerFooter>
    <oddHeader>&amp;L&amp;"ＭＳ Ｐゴシック,標準"&amp;11（様式１８）</oddHeader>
  </headerFooter>
  <rowBreaks count="12" manualBreakCount="12">
    <brk id="26" max="44" man="1"/>
    <brk id="52" max="44" man="1"/>
    <brk id="78" max="44" man="1"/>
    <brk id="104" max="44" man="1"/>
    <brk id="130" max="44" man="1"/>
    <brk id="156" max="16383" man="1"/>
    <brk id="182" max="16383" man="1"/>
    <brk id="208" max="16383" man="1"/>
    <brk id="234" max="16383" man="1"/>
    <brk id="260" max="16383" man="1"/>
    <brk id="286" max="16383" man="1"/>
    <brk id="312" max="16383" man="1"/>
  </rowBreaks>
  <ignoredErrors>
    <ignoredError sqref="C23:C26 C49:C52 C75:C78 C101:C104 C127:C130 C153:C156 C179:C182 C205:C208 C231:C234 C257:C260 C283:C286 C309:C312 C335:C3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合計　事業価値一覧(14駐車場個別譲渡を前提)</vt:lpstr>
      <vt:lpstr>合計　事業価値一覧(14駐車場一括譲渡を前提)</vt:lpstr>
      <vt:lpstr>固定資産、減価償却</vt:lpstr>
      <vt:lpstr>総括表</vt:lpstr>
      <vt:lpstr>ブロック①</vt:lpstr>
      <vt:lpstr>ブロック②</vt:lpstr>
      <vt:lpstr>ブロック③</vt:lpstr>
      <vt:lpstr>(様式4)質問書</vt:lpstr>
      <vt:lpstr>（様式18）見積項目一覧</vt:lpstr>
      <vt:lpstr>（様式30-2）資金調達計画</vt:lpstr>
      <vt:lpstr>（様式30-3）事業費の支払計画</vt:lpstr>
      <vt:lpstr>（様式30-4）資金収支計画</vt:lpstr>
      <vt:lpstr>（様式30-5）事業費内訳書</vt:lpstr>
      <vt:lpstr>(様式30-6)入札時積算内訳書</vt:lpstr>
      <vt:lpstr>(様式30-7)工事費内訳書</vt:lpstr>
      <vt:lpstr>（様式33-2)施設整備に関する全体工程計画</vt:lpstr>
      <vt:lpstr>集計nai</vt:lpstr>
      <vt:lpstr>総括表（案1)</vt:lpstr>
      <vt:lpstr>総括表（案2)</vt:lpstr>
      <vt:lpstr>総括表（案3)</vt:lpstr>
      <vt:lpstr>総括表（案4)</vt:lpstr>
      <vt:lpstr>総括表（案5)</vt:lpstr>
      <vt:lpstr>Sheet1</vt:lpstr>
      <vt:lpstr>'（様式18）見積項目一覧'!Print_Area</vt:lpstr>
      <vt:lpstr>'（様式30-2）資金調達計画'!Print_Area</vt:lpstr>
      <vt:lpstr>'（様式30-3）事業費の支払計画'!Print_Area</vt:lpstr>
      <vt:lpstr>'（様式30-4）資金収支計画'!Print_Area</vt:lpstr>
      <vt:lpstr>'（様式30-5）事業費内訳書'!Print_Area</vt:lpstr>
      <vt:lpstr>'(様式30-6)入札時積算内訳書'!Print_Area</vt:lpstr>
      <vt:lpstr>'(様式30-7)工事費内訳書'!Print_Area</vt:lpstr>
      <vt:lpstr>'（様式33-2)施設整備に関する全体工程計画'!Print_Area</vt:lpstr>
      <vt:lpstr>'(様式4)質問書'!Print_Area</vt:lpstr>
      <vt:lpstr>ブロック①!Print_Area</vt:lpstr>
      <vt:lpstr>ブロック②!Print_Area</vt:lpstr>
      <vt:lpstr>ブロック③!Print_Area</vt:lpstr>
      <vt:lpstr>'合計　事業価値一覧(14駐車場一括譲渡を前提)'!Print_Area</vt:lpstr>
      <vt:lpstr>'合計　事業価値一覧(14駐車場個別譲渡を前提)'!Print_Area</vt:lpstr>
      <vt:lpstr>集計nai!Print_Area</vt:lpstr>
      <vt:lpstr>'総括表（案1)'!Print_Area</vt:lpstr>
      <vt:lpstr>'総括表（案2)'!Print_Area</vt:lpstr>
      <vt:lpstr>'総括表（案3)'!Print_Area</vt:lpstr>
      <vt:lpstr>'総括表（案4)'!Print_Area</vt:lpstr>
      <vt:lpstr>'総括表（案5)'!Print_Area</vt:lpstr>
      <vt:lpstr>'（様式30-4）資金収支計画'!Print_Titles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2023-09-01T07:08:09Z</dcterms:created>
  <dcterms:modified xsi:type="dcterms:W3CDTF">2025-10-03T05:17:43Z</dcterms:modified>
</cp:coreProperties>
</file>