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73D9C7CD-45B3-4828-985B-0B2A16C48554}" xr6:coauthVersionLast="36" xr6:coauthVersionMax="47" xr10:uidLastSave="{00000000-0000-0000-0000-000000000000}"/>
  <bookViews>
    <workbookView xWindow="-120" yWindow="-120" windowWidth="29040" windowHeight="15840" tabRatio="860" xr2:uid="{00000000-000D-0000-FFFF-FFFF00000000}"/>
  </bookViews>
  <sheets>
    <sheet name="一覧表" sheetId="1" r:id="rId1"/>
    <sheet name="01" sheetId="72" r:id="rId2"/>
    <sheet name="01(新)" sheetId="73" r:id="rId3"/>
    <sheet name="01(従来)" sheetId="74" r:id="rId4"/>
    <sheet name="02" sheetId="81" r:id="rId5"/>
    <sheet name="02(新)" sheetId="83" r:id="rId6"/>
    <sheet name="02(従来)" sheetId="82" r:id="rId7"/>
    <sheet name="03" sheetId="84" r:id="rId8"/>
    <sheet name="03(新)" sheetId="86" r:id="rId9"/>
    <sheet name="03(従来)" sheetId="85" r:id="rId10"/>
    <sheet name="04" sheetId="87" r:id="rId11"/>
    <sheet name="04(新)" sheetId="89" r:id="rId12"/>
    <sheet name="04(従来)" sheetId="88" r:id="rId13"/>
    <sheet name="05" sheetId="90" r:id="rId14"/>
    <sheet name="05(新)" sheetId="92" r:id="rId15"/>
    <sheet name="05(従来)" sheetId="91" r:id="rId16"/>
    <sheet name="06" sheetId="93" r:id="rId17"/>
    <sheet name="06(新)" sheetId="95" r:id="rId18"/>
    <sheet name="06(従来)" sheetId="94" r:id="rId19"/>
    <sheet name="07" sheetId="96" r:id="rId20"/>
    <sheet name="07(新)" sheetId="98" r:id="rId21"/>
    <sheet name="07(従来)" sheetId="97" r:id="rId22"/>
  </sheets>
  <externalReferences>
    <externalReference r:id="rId23"/>
    <externalReference r:id="rId24"/>
  </externalReferences>
  <definedNames>
    <definedName name="④1" localSheetId="7">#REF!</definedName>
    <definedName name="④1" localSheetId="9">#REF!</definedName>
    <definedName name="④1" localSheetId="8">#REF!</definedName>
    <definedName name="④1">#REF!</definedName>
    <definedName name="ATC" localSheetId="7">#REF!</definedName>
    <definedName name="ATC" localSheetId="9">#REF!</definedName>
    <definedName name="ATC" localSheetId="8">#REF!</definedName>
    <definedName name="ATC">#REF!</definedName>
    <definedName name="ATC_工事区分" localSheetId="7">#REF!</definedName>
    <definedName name="ATC_工事区分" localSheetId="9">#REF!</definedName>
    <definedName name="ATC_工事区分" localSheetId="8">#REF!</definedName>
    <definedName name="ATC_工事区分">#REF!</definedName>
    <definedName name="ATC_工事名" localSheetId="7">#REF!</definedName>
    <definedName name="ATC_工事名">#REF!</definedName>
    <definedName name="ATC_事業区分" localSheetId="7">#REF!</definedName>
    <definedName name="ATC_事業区分">#REF!</definedName>
    <definedName name="pagebreak" localSheetId="7">#REF!</definedName>
    <definedName name="pagebreak">#REF!</definedName>
    <definedName name="_xlnm.Print_Area" localSheetId="1">'01'!$A$1:$T$103</definedName>
    <definedName name="_xlnm.Print_Area" localSheetId="3">'01(従来)'!$A$1:$I$30</definedName>
    <definedName name="_xlnm.Print_Area" localSheetId="2">'01(新)'!$A$1:$I$30</definedName>
    <definedName name="_xlnm.Print_Area" localSheetId="4">'02'!$A$1:$T$103</definedName>
    <definedName name="_xlnm.Print_Area" localSheetId="6">'02(従来)'!$A$1:$I$30</definedName>
    <definedName name="_xlnm.Print_Area" localSheetId="5">'02(新)'!$A$1:$I$30</definedName>
    <definedName name="_xlnm.Print_Area" localSheetId="7">'03'!$A$1:$T$103</definedName>
    <definedName name="_xlnm.Print_Area" localSheetId="9">'03(従来)'!$A$1:$I$180</definedName>
    <definedName name="_xlnm.Print_Area" localSheetId="8">'03(新)'!$A$1:$I$180</definedName>
    <definedName name="_xlnm.Print_Area" localSheetId="10">'04'!$A$1:$T$105</definedName>
    <definedName name="_xlnm.Print_Area" localSheetId="12">'04(従来)'!$A$1:$I$30</definedName>
    <definedName name="_xlnm.Print_Area" localSheetId="11">'04(新)'!$A$1:$I$30</definedName>
    <definedName name="_xlnm.Print_Area" localSheetId="13">'05'!$A$1:$T$101</definedName>
    <definedName name="_xlnm.Print_Area" localSheetId="15">'05(従来)'!$A$1:$I$180</definedName>
    <definedName name="_xlnm.Print_Area" localSheetId="14">'05(新)'!$A$1:$I$180</definedName>
    <definedName name="_xlnm.Print_Area" localSheetId="16">'06'!$A$1:$T$101</definedName>
    <definedName name="_xlnm.Print_Area" localSheetId="18">'06(従来)'!$A$1:$I$30</definedName>
    <definedName name="_xlnm.Print_Area" localSheetId="17">'06(新)'!$A$1:$I$30</definedName>
    <definedName name="_xlnm.Print_Area" localSheetId="19">'07'!$A$1:$T$101</definedName>
    <definedName name="_xlnm.Print_Area" localSheetId="21">'07(従来)'!$A$1:$I$90</definedName>
    <definedName name="_xlnm.Print_Area" localSheetId="20">'07(新)'!$A$1:$I$90</definedName>
    <definedName name="く" localSheetId="7">#REF!</definedName>
    <definedName name="く" localSheetId="9">#REF!</definedName>
    <definedName name="く" localSheetId="8">#REF!</definedName>
    <definedName name="く">#REF!</definedName>
    <definedName name="け" localSheetId="7">#REF!</definedName>
    <definedName name="け" localSheetId="9">#REF!</definedName>
    <definedName name="け" localSheetId="8">#REF!</definedName>
    <definedName name="け">#REF!</definedName>
    <definedName name="さ" localSheetId="7">#REF!</definedName>
    <definedName name="さ" localSheetId="9">#REF!</definedName>
    <definedName name="さ" localSheetId="8">#REF!</definedName>
    <definedName name="さ">#REF!</definedName>
    <definedName name="し" localSheetId="7">#REF!</definedName>
    <definedName name="し">#REF!</definedName>
    <definedName name="じ" localSheetId="7">#REF!</definedName>
    <definedName name="じ">#REF!</definedName>
    <definedName name="活用理由" localSheetId="1">#REF!</definedName>
    <definedName name="活用理由" localSheetId="4">#REF!</definedName>
    <definedName name="活用理由" localSheetId="7">#REF!</definedName>
    <definedName name="活用理由" localSheetId="10">#REF!</definedName>
    <definedName name="活用理由" localSheetId="13">#REF!</definedName>
    <definedName name="活用理由" localSheetId="16">#REF!</definedName>
    <definedName name="活用理由" localSheetId="19">#REF!</definedName>
    <definedName name="活用理由">'[1]様式Ⅳ-2'!#REF!</definedName>
    <definedName name="基準数量" localSheetId="7">#REF!</definedName>
    <definedName name="基準数量" localSheetId="9">#REF!</definedName>
    <definedName name="基準数量" localSheetId="8">#REF!</definedName>
    <definedName name="基準数量">#REF!</definedName>
    <definedName name="基準単価" localSheetId="7">#REF!</definedName>
    <definedName name="基準単価" localSheetId="9">#REF!</definedName>
    <definedName name="基準単価" localSheetId="8">#REF!</definedName>
    <definedName name="基準単価">#REF!</definedName>
    <definedName name="規格" localSheetId="7">#REF!</definedName>
    <definedName name="規格" localSheetId="9">#REF!</definedName>
    <definedName name="規格" localSheetId="8">#REF!</definedName>
    <definedName name="規格">#REF!</definedName>
    <definedName name="金額" localSheetId="7">#REF!</definedName>
    <definedName name="金額">#REF!</definedName>
    <definedName name="経済性" localSheetId="1">'[2]様式Ⅳ-2'!#REF!</definedName>
    <definedName name="経済性" localSheetId="4">'[2]様式Ⅳ-2'!#REF!</definedName>
    <definedName name="経済性" localSheetId="7">'[2]様式Ⅳ-2'!#REF!</definedName>
    <definedName name="経済性" localSheetId="10">'[2]様式Ⅳ-2'!#REF!</definedName>
    <definedName name="経済性" localSheetId="13">'[2]様式Ⅳ-2'!#REF!</definedName>
    <definedName name="経済性" localSheetId="16">'[2]様式Ⅳ-2'!#REF!</definedName>
    <definedName name="経済性" localSheetId="19">'[2]様式Ⅳ-2'!#REF!</definedName>
    <definedName name="経済性">'[1]様式Ⅳ-2'!#REF!</definedName>
    <definedName name="経費計項目" localSheetId="7">#REF!</definedName>
    <definedName name="経費計項目" localSheetId="9">#REF!</definedName>
    <definedName name="経費計項目" localSheetId="8">#REF!</definedName>
    <definedName name="経費計項目">#REF!</definedName>
    <definedName name="経費項目" localSheetId="7">#REF!</definedName>
    <definedName name="経費項目" localSheetId="9">#REF!</definedName>
    <definedName name="経費項目" localSheetId="8">#REF!</definedName>
    <definedName name="経費項目">#REF!</definedName>
    <definedName name="計" localSheetId="7">#REF!</definedName>
    <definedName name="計" localSheetId="9">#REF!</definedName>
    <definedName name="計" localSheetId="8">#REF!</definedName>
    <definedName name="計">#REF!</definedName>
    <definedName name="工事名" localSheetId="7">#REF!</definedName>
    <definedName name="工事名">#REF!</definedName>
    <definedName name="作業名称" localSheetId="7">#REF!</definedName>
    <definedName name="作業名称">#REF!</definedName>
    <definedName name="仕様" localSheetId="7">#REF!</definedName>
    <definedName name="仕様">#REF!</definedName>
    <definedName name="次帳票名" localSheetId="7">#REF!</definedName>
    <definedName name="次帳票名">#REF!</definedName>
    <definedName name="社名" localSheetId="7">#REF!</definedName>
    <definedName name="社名">#REF!</definedName>
    <definedName name="数量" localSheetId="7">#REF!</definedName>
    <definedName name="数量">#REF!</definedName>
    <definedName name="設計単位" localSheetId="7">#REF!</definedName>
    <definedName name="設計単位">#REF!</definedName>
    <definedName name="単位" localSheetId="7">#REF!</definedName>
    <definedName name="単位">#REF!</definedName>
    <definedName name="単価" localSheetId="7">#REF!</definedName>
    <definedName name="単価">#REF!</definedName>
    <definedName name="単価年度" localSheetId="7">#REF!</definedName>
    <definedName name="単価年度">#REF!</definedName>
    <definedName name="地域歩掛年度" localSheetId="7">#REF!</definedName>
    <definedName name="地域歩掛年度">#REF!</definedName>
    <definedName name="帳票番号" localSheetId="7">#REF!</definedName>
    <definedName name="帳票番号">#REF!</definedName>
    <definedName name="摘要" localSheetId="7">#REF!</definedName>
    <definedName name="摘要">#REF!</definedName>
    <definedName name="年号" localSheetId="1">#REF!</definedName>
    <definedName name="年号" localSheetId="4">#REF!</definedName>
    <definedName name="年号" localSheetId="7">#REF!</definedName>
    <definedName name="年号" localSheetId="10">#REF!</definedName>
    <definedName name="年号" localSheetId="13">#REF!</definedName>
    <definedName name="年号" localSheetId="16">#REF!</definedName>
    <definedName name="年号" localSheetId="19">#REF!</definedName>
    <definedName name="年号">#REF!</definedName>
    <definedName name="名称" localSheetId="7">#REF!</definedName>
    <definedName name="名称">#REF!</definedName>
  </definedNames>
  <calcPr calcId="191029"/>
</workbook>
</file>

<file path=xl/calcChain.xml><?xml version="1.0" encoding="utf-8"?>
<calcChain xmlns="http://schemas.openxmlformats.org/spreadsheetml/2006/main">
  <c r="F89" i="98" l="1"/>
  <c r="E87" i="98"/>
  <c r="H67" i="98"/>
  <c r="H87" i="98" s="1"/>
  <c r="F59" i="98"/>
  <c r="E57" i="98"/>
  <c r="L44" i="98"/>
  <c r="L43" i="98"/>
  <c r="H39" i="98"/>
  <c r="H37" i="98"/>
  <c r="F29" i="98"/>
  <c r="E27" i="98"/>
  <c r="H19" i="98"/>
  <c r="H11" i="98"/>
  <c r="H9" i="98"/>
  <c r="H7" i="98"/>
  <c r="F89" i="97"/>
  <c r="E87" i="97"/>
  <c r="H67" i="97"/>
  <c r="H87" i="97" s="1"/>
  <c r="H89" i="97" s="1"/>
  <c r="F59" i="97"/>
  <c r="E57" i="97"/>
  <c r="L44" i="97"/>
  <c r="L43" i="97"/>
  <c r="H39" i="97"/>
  <c r="H37" i="97"/>
  <c r="F29" i="97"/>
  <c r="E27" i="97"/>
  <c r="H25" i="97"/>
  <c r="H23" i="97"/>
  <c r="H21" i="97"/>
  <c r="H19" i="97"/>
  <c r="M47" i="96" s="1"/>
  <c r="H11" i="97"/>
  <c r="M43" i="96" s="1"/>
  <c r="H9" i="97"/>
  <c r="M42" i="96" s="1"/>
  <c r="H7" i="97"/>
  <c r="P84" i="96"/>
  <c r="N84" i="96"/>
  <c r="E92" i="96" s="1"/>
  <c r="N74" i="96"/>
  <c r="J72" i="96"/>
  <c r="H72" i="96"/>
  <c r="N59" i="96"/>
  <c r="N69" i="96" s="1"/>
  <c r="J57" i="96"/>
  <c r="H57" i="96"/>
  <c r="C54" i="96"/>
  <c r="C53" i="96"/>
  <c r="P50" i="96"/>
  <c r="M50" i="96"/>
  <c r="L50" i="96"/>
  <c r="N50" i="96" s="1"/>
  <c r="K50" i="96"/>
  <c r="F50" i="96"/>
  <c r="C50" i="96"/>
  <c r="P49" i="96"/>
  <c r="M49" i="96"/>
  <c r="L49" i="96"/>
  <c r="N49" i="96" s="1"/>
  <c r="K49" i="96"/>
  <c r="F49" i="96"/>
  <c r="C49" i="96"/>
  <c r="P48" i="96"/>
  <c r="N48" i="96"/>
  <c r="M48" i="96"/>
  <c r="L48" i="96"/>
  <c r="K48" i="96"/>
  <c r="F48" i="96"/>
  <c r="C48" i="96"/>
  <c r="P47" i="96"/>
  <c r="L47" i="96"/>
  <c r="N47" i="96" s="1"/>
  <c r="K47" i="96"/>
  <c r="F47" i="96"/>
  <c r="C47" i="96"/>
  <c r="P46" i="96"/>
  <c r="K46" i="96"/>
  <c r="F46" i="96"/>
  <c r="C46" i="96"/>
  <c r="P45" i="96"/>
  <c r="K45" i="96"/>
  <c r="F45" i="96"/>
  <c r="C45" i="96"/>
  <c r="P44" i="96"/>
  <c r="K44" i="96"/>
  <c r="F44" i="96"/>
  <c r="C44" i="96"/>
  <c r="P43" i="96"/>
  <c r="L43" i="96"/>
  <c r="N43" i="96" s="1"/>
  <c r="K43" i="96"/>
  <c r="F43" i="96"/>
  <c r="C43" i="96"/>
  <c r="P42" i="96"/>
  <c r="L42" i="96"/>
  <c r="N42" i="96" s="1"/>
  <c r="K42" i="96"/>
  <c r="F42" i="96"/>
  <c r="C42" i="96"/>
  <c r="P41" i="96"/>
  <c r="L41" i="96"/>
  <c r="N41" i="96" s="1"/>
  <c r="K41" i="96"/>
  <c r="F41" i="96"/>
  <c r="C41" i="96"/>
  <c r="J38" i="96"/>
  <c r="K51" i="96" s="1"/>
  <c r="H38" i="96"/>
  <c r="E36" i="96"/>
  <c r="C34" i="96"/>
  <c r="C33" i="96"/>
  <c r="P30" i="96"/>
  <c r="L30" i="96"/>
  <c r="N30" i="96" s="1"/>
  <c r="K30" i="96"/>
  <c r="F30" i="96"/>
  <c r="C30" i="96"/>
  <c r="P29" i="96"/>
  <c r="L29" i="96"/>
  <c r="N29" i="96" s="1"/>
  <c r="K29" i="96"/>
  <c r="F29" i="96"/>
  <c r="C29" i="96"/>
  <c r="P28" i="96"/>
  <c r="L28" i="96"/>
  <c r="N28" i="96" s="1"/>
  <c r="K28" i="96"/>
  <c r="F28" i="96"/>
  <c r="C28" i="96"/>
  <c r="P27" i="96"/>
  <c r="L27" i="96"/>
  <c r="N27" i="96" s="1"/>
  <c r="K27" i="96"/>
  <c r="F27" i="96"/>
  <c r="C27" i="96"/>
  <c r="P26" i="96"/>
  <c r="K26" i="96"/>
  <c r="F26" i="96"/>
  <c r="C26" i="96"/>
  <c r="P25" i="96"/>
  <c r="K25" i="96"/>
  <c r="F25" i="96"/>
  <c r="C25" i="96"/>
  <c r="P24" i="96"/>
  <c r="K24" i="96"/>
  <c r="F24" i="96"/>
  <c r="C24" i="96"/>
  <c r="P23" i="96"/>
  <c r="L23" i="96"/>
  <c r="N23" i="96" s="1"/>
  <c r="K23" i="96"/>
  <c r="F23" i="96"/>
  <c r="C23" i="96"/>
  <c r="P22" i="96"/>
  <c r="L22" i="96"/>
  <c r="N22" i="96" s="1"/>
  <c r="K22" i="96"/>
  <c r="F22" i="96"/>
  <c r="C22" i="96"/>
  <c r="P21" i="96"/>
  <c r="L21" i="96"/>
  <c r="N21" i="96" s="1"/>
  <c r="K21" i="96"/>
  <c r="F21" i="96"/>
  <c r="C21" i="96"/>
  <c r="J18" i="96"/>
  <c r="K32" i="96" s="1"/>
  <c r="H18" i="96"/>
  <c r="J51" i="96" s="1"/>
  <c r="E17" i="96"/>
  <c r="H89" i="98" l="1"/>
  <c r="G41" i="98"/>
  <c r="H41" i="98" s="1"/>
  <c r="H57" i="98" s="1"/>
  <c r="H59" i="98" s="1"/>
  <c r="H15" i="97"/>
  <c r="M45" i="96" s="1"/>
  <c r="L25" i="96"/>
  <c r="N25" i="96" s="1"/>
  <c r="P69" i="96"/>
  <c r="G92" i="96"/>
  <c r="I92" i="96"/>
  <c r="L92" i="96" s="1"/>
  <c r="H15" i="98"/>
  <c r="L45" i="96"/>
  <c r="N45" i="96" s="1"/>
  <c r="G41" i="97"/>
  <c r="H41" i="97" s="1"/>
  <c r="H57" i="97" s="1"/>
  <c r="H59" i="97" s="1"/>
  <c r="K52" i="96"/>
  <c r="J31" i="96"/>
  <c r="K31" i="96"/>
  <c r="H13" i="98" l="1"/>
  <c r="L44" i="96"/>
  <c r="N44" i="96" s="1"/>
  <c r="H13" i="97"/>
  <c r="L24" i="96"/>
  <c r="N24" i="96" s="1"/>
  <c r="M44" i="96" l="1"/>
  <c r="G17" i="97"/>
  <c r="G17" i="98"/>
  <c r="L46" i="96" l="1"/>
  <c r="N46" i="96" s="1"/>
  <c r="N51" i="96" s="1"/>
  <c r="N52" i="96" s="1"/>
  <c r="E91" i="96" s="1"/>
  <c r="H17" i="98"/>
  <c r="H27" i="98" s="1"/>
  <c r="H29" i="98" s="1"/>
  <c r="H17" i="97"/>
  <c r="L26" i="96"/>
  <c r="N26" i="96" s="1"/>
  <c r="N31" i="96" s="1"/>
  <c r="N32" i="96" s="1"/>
  <c r="G91" i="96" s="1"/>
  <c r="M46" i="96" l="1"/>
  <c r="H27" i="97"/>
  <c r="H29" i="97" s="1"/>
  <c r="I91" i="96"/>
  <c r="L91" i="96" s="1"/>
  <c r="F29" i="95" l="1"/>
  <c r="E27" i="95"/>
  <c r="L11" i="95"/>
  <c r="L43" i="93"/>
  <c r="N43" i="93" s="1"/>
  <c r="L10" i="95"/>
  <c r="H9" i="95"/>
  <c r="H7" i="95"/>
  <c r="F29" i="94"/>
  <c r="E27" i="94"/>
  <c r="L11" i="94"/>
  <c r="H11" i="94"/>
  <c r="M43" i="93" s="1"/>
  <c r="L10" i="94"/>
  <c r="H9" i="94"/>
  <c r="H7" i="94"/>
  <c r="H83" i="93"/>
  <c r="H82" i="93"/>
  <c r="H81" i="93"/>
  <c r="H80" i="93"/>
  <c r="H79" i="93"/>
  <c r="J74" i="93"/>
  <c r="H74" i="93"/>
  <c r="N74" i="93" s="1"/>
  <c r="N84" i="93" s="1"/>
  <c r="J72" i="93"/>
  <c r="H72" i="93"/>
  <c r="H68" i="93"/>
  <c r="H67" i="93"/>
  <c r="C67" i="93"/>
  <c r="H66" i="93"/>
  <c r="H65" i="93"/>
  <c r="H64" i="93"/>
  <c r="H59" i="93"/>
  <c r="N59" i="93" s="1"/>
  <c r="N69" i="93" s="1"/>
  <c r="J57" i="93"/>
  <c r="H57" i="93"/>
  <c r="C54" i="93"/>
  <c r="C53" i="93"/>
  <c r="P50" i="93"/>
  <c r="M50" i="93"/>
  <c r="L50" i="93"/>
  <c r="N50" i="93" s="1"/>
  <c r="K50" i="93"/>
  <c r="J83" i="93" s="1"/>
  <c r="F50" i="93"/>
  <c r="C50" i="93"/>
  <c r="C83" i="93" s="1"/>
  <c r="P49" i="93"/>
  <c r="M49" i="93"/>
  <c r="L49" i="93"/>
  <c r="N49" i="93" s="1"/>
  <c r="K49" i="93"/>
  <c r="J82" i="93" s="1"/>
  <c r="F49" i="93"/>
  <c r="C49" i="93"/>
  <c r="C82" i="93" s="1"/>
  <c r="P48" i="93"/>
  <c r="M48" i="93"/>
  <c r="L48" i="93"/>
  <c r="N48" i="93" s="1"/>
  <c r="K48" i="93"/>
  <c r="J81" i="93" s="1"/>
  <c r="F48" i="93"/>
  <c r="C48" i="93"/>
  <c r="C81" i="93" s="1"/>
  <c r="P47" i="93"/>
  <c r="M47" i="93"/>
  <c r="L47" i="93"/>
  <c r="N47" i="93" s="1"/>
  <c r="K47" i="93"/>
  <c r="J80" i="93" s="1"/>
  <c r="F47" i="93"/>
  <c r="C47" i="93"/>
  <c r="C80" i="93" s="1"/>
  <c r="P46" i="93"/>
  <c r="M46" i="93"/>
  <c r="L46" i="93"/>
  <c r="N46" i="93" s="1"/>
  <c r="K46" i="93"/>
  <c r="J79" i="93" s="1"/>
  <c r="F46" i="93"/>
  <c r="C46" i="93"/>
  <c r="C79" i="93" s="1"/>
  <c r="P45" i="93"/>
  <c r="M45" i="93"/>
  <c r="L45" i="93"/>
  <c r="N45" i="93" s="1"/>
  <c r="K45" i="93"/>
  <c r="F45" i="93"/>
  <c r="C45" i="93"/>
  <c r="P44" i="93"/>
  <c r="M44" i="93"/>
  <c r="L44" i="93"/>
  <c r="N44" i="93" s="1"/>
  <c r="K44" i="93"/>
  <c r="F44" i="93"/>
  <c r="C44" i="93"/>
  <c r="P43" i="93"/>
  <c r="K43" i="93"/>
  <c r="F43" i="93"/>
  <c r="C43" i="93"/>
  <c r="P42" i="93"/>
  <c r="N42" i="93"/>
  <c r="L42" i="93"/>
  <c r="K42" i="93"/>
  <c r="F42" i="93"/>
  <c r="C42" i="93"/>
  <c r="P41" i="93"/>
  <c r="L41" i="93"/>
  <c r="N41" i="93" s="1"/>
  <c r="K41" i="93"/>
  <c r="F41" i="93"/>
  <c r="C41" i="93"/>
  <c r="C74" i="93" s="1"/>
  <c r="J38" i="93"/>
  <c r="K52" i="93" s="1"/>
  <c r="H38" i="93"/>
  <c r="E36" i="93"/>
  <c r="C34" i="93"/>
  <c r="C33" i="93"/>
  <c r="K32" i="93"/>
  <c r="P30" i="93"/>
  <c r="L30" i="93"/>
  <c r="N30" i="93" s="1"/>
  <c r="K30" i="93"/>
  <c r="J68" i="93" s="1"/>
  <c r="F30" i="93"/>
  <c r="C30" i="93"/>
  <c r="C68" i="93" s="1"/>
  <c r="P29" i="93"/>
  <c r="L29" i="93"/>
  <c r="N29" i="93" s="1"/>
  <c r="K29" i="93"/>
  <c r="J67" i="93" s="1"/>
  <c r="F29" i="93"/>
  <c r="C29" i="93"/>
  <c r="P28" i="93"/>
  <c r="L28" i="93"/>
  <c r="N28" i="93" s="1"/>
  <c r="K28" i="93"/>
  <c r="J66" i="93" s="1"/>
  <c r="F28" i="93"/>
  <c r="C28" i="93"/>
  <c r="C66" i="93" s="1"/>
  <c r="P27" i="93"/>
  <c r="L27" i="93"/>
  <c r="N27" i="93" s="1"/>
  <c r="K27" i="93"/>
  <c r="J65" i="93" s="1"/>
  <c r="F27" i="93"/>
  <c r="C27" i="93"/>
  <c r="C65" i="93" s="1"/>
  <c r="P26" i="93"/>
  <c r="L26" i="93"/>
  <c r="N26" i="93" s="1"/>
  <c r="K26" i="93"/>
  <c r="J64" i="93" s="1"/>
  <c r="F26" i="93"/>
  <c r="C26" i="93"/>
  <c r="C64" i="93" s="1"/>
  <c r="P25" i="93"/>
  <c r="L25" i="93"/>
  <c r="N25" i="93" s="1"/>
  <c r="K25" i="93"/>
  <c r="F25" i="93"/>
  <c r="C25" i="93"/>
  <c r="P24" i="93"/>
  <c r="L24" i="93"/>
  <c r="N24" i="93" s="1"/>
  <c r="K24" i="93"/>
  <c r="F24" i="93"/>
  <c r="C24" i="93"/>
  <c r="P23" i="93"/>
  <c r="K23" i="93"/>
  <c r="F23" i="93"/>
  <c r="C23" i="93"/>
  <c r="P22" i="93"/>
  <c r="L22" i="93"/>
  <c r="N22" i="93" s="1"/>
  <c r="K22" i="93"/>
  <c r="F22" i="93"/>
  <c r="C22" i="93"/>
  <c r="P21" i="93"/>
  <c r="L21" i="93"/>
  <c r="N21" i="93" s="1"/>
  <c r="K21" i="93"/>
  <c r="J59" i="93" s="1"/>
  <c r="F21" i="93"/>
  <c r="C21" i="93"/>
  <c r="C59" i="93" s="1"/>
  <c r="J18" i="93"/>
  <c r="K31" i="93" s="1"/>
  <c r="H18" i="93"/>
  <c r="J31" i="93" s="1"/>
  <c r="E17" i="93"/>
  <c r="L23" i="93" l="1"/>
  <c r="N23" i="93" s="1"/>
  <c r="N31" i="93" s="1"/>
  <c r="N32" i="93" s="1"/>
  <c r="G91" i="93" s="1"/>
  <c r="N51" i="93"/>
  <c r="P69" i="93"/>
  <c r="G92" i="93"/>
  <c r="P84" i="93"/>
  <c r="E92" i="93"/>
  <c r="I92" i="93" s="1"/>
  <c r="L92" i="93" s="1"/>
  <c r="H27" i="94"/>
  <c r="H29" i="94" s="1"/>
  <c r="J51" i="93"/>
  <c r="N52" i="93" s="1"/>
  <c r="E91" i="93" s="1"/>
  <c r="M42" i="93"/>
  <c r="K51" i="93"/>
  <c r="H11" i="95"/>
  <c r="H27" i="95" s="1"/>
  <c r="H29" i="95" s="1"/>
  <c r="I91" i="93" l="1"/>
  <c r="L91" i="93" s="1"/>
  <c r="H41" i="92" l="1"/>
  <c r="H45" i="92"/>
  <c r="H67" i="92"/>
  <c r="H75" i="92" s="1"/>
  <c r="H69" i="92"/>
  <c r="H101" i="92"/>
  <c r="H103" i="92"/>
  <c r="F179" i="92"/>
  <c r="E177" i="92"/>
  <c r="H161" i="92"/>
  <c r="H159" i="92"/>
  <c r="H157" i="92"/>
  <c r="F149" i="92"/>
  <c r="E147" i="92"/>
  <c r="H129" i="92"/>
  <c r="H127" i="92"/>
  <c r="F119" i="92"/>
  <c r="E117" i="92"/>
  <c r="H105" i="92"/>
  <c r="H99" i="92"/>
  <c r="H97" i="92"/>
  <c r="F89" i="92"/>
  <c r="E87" i="92"/>
  <c r="H73" i="92"/>
  <c r="H71" i="92"/>
  <c r="F59" i="92"/>
  <c r="E57" i="92"/>
  <c r="L43" i="92"/>
  <c r="H43" i="92"/>
  <c r="L42" i="92"/>
  <c r="H39" i="92"/>
  <c r="H37" i="92"/>
  <c r="F29" i="92"/>
  <c r="E27" i="92"/>
  <c r="H179" i="91"/>
  <c r="L25" i="90" s="1"/>
  <c r="N25" i="90" s="1"/>
  <c r="F179" i="91"/>
  <c r="H177" i="91"/>
  <c r="E177" i="91"/>
  <c r="M161" i="91"/>
  <c r="H161" i="91"/>
  <c r="M159" i="91"/>
  <c r="H159" i="91"/>
  <c r="M157" i="91"/>
  <c r="H157" i="91"/>
  <c r="M155" i="91"/>
  <c r="F149" i="91"/>
  <c r="E147" i="91"/>
  <c r="M129" i="91"/>
  <c r="H129" i="91"/>
  <c r="H147" i="91" s="1"/>
  <c r="H149" i="91" s="1"/>
  <c r="L24" i="90" s="1"/>
  <c r="N24" i="90" s="1"/>
  <c r="M127" i="91"/>
  <c r="M125" i="91" s="1"/>
  <c r="H127" i="91"/>
  <c r="F119" i="91"/>
  <c r="E117" i="91"/>
  <c r="H101" i="91"/>
  <c r="H99" i="91"/>
  <c r="H97" i="91"/>
  <c r="F89" i="91"/>
  <c r="E87" i="91"/>
  <c r="H73" i="91"/>
  <c r="H71" i="91"/>
  <c r="H69" i="91"/>
  <c r="H67" i="91"/>
  <c r="F59" i="91"/>
  <c r="E57" i="91"/>
  <c r="H45" i="91"/>
  <c r="L43" i="91"/>
  <c r="H105" i="91" s="1"/>
  <c r="H43" i="91"/>
  <c r="L42" i="91"/>
  <c r="H103" i="91" s="1"/>
  <c r="H107" i="91" s="1"/>
  <c r="H41" i="91"/>
  <c r="H39" i="91"/>
  <c r="H37" i="91"/>
  <c r="F29" i="91"/>
  <c r="E27" i="91"/>
  <c r="H83" i="90"/>
  <c r="H82" i="90"/>
  <c r="H81" i="90"/>
  <c r="J80" i="90"/>
  <c r="H80" i="90"/>
  <c r="H79" i="90"/>
  <c r="H78" i="90"/>
  <c r="H77" i="90"/>
  <c r="N76" i="90"/>
  <c r="J76" i="90"/>
  <c r="H76" i="90"/>
  <c r="N75" i="90"/>
  <c r="H75" i="90"/>
  <c r="H74" i="90"/>
  <c r="N74" i="90" s="1"/>
  <c r="N84" i="90" s="1"/>
  <c r="J72" i="90"/>
  <c r="H72" i="90"/>
  <c r="H68" i="90"/>
  <c r="H67" i="90"/>
  <c r="H66" i="90"/>
  <c r="C66" i="90"/>
  <c r="J65" i="90"/>
  <c r="H65" i="90"/>
  <c r="H64" i="90"/>
  <c r="H63" i="90"/>
  <c r="H62" i="90"/>
  <c r="C62" i="90"/>
  <c r="N61" i="90"/>
  <c r="H61" i="90"/>
  <c r="H60" i="90"/>
  <c r="N60" i="90" s="1"/>
  <c r="H59" i="90"/>
  <c r="N59" i="90" s="1"/>
  <c r="N69" i="90" s="1"/>
  <c r="C59" i="90"/>
  <c r="J57" i="90"/>
  <c r="H57" i="90"/>
  <c r="C54" i="90"/>
  <c r="C53" i="90"/>
  <c r="P50" i="90"/>
  <c r="M50" i="90"/>
  <c r="L50" i="90"/>
  <c r="N50" i="90" s="1"/>
  <c r="K50" i="90"/>
  <c r="J83" i="90" s="1"/>
  <c r="F50" i="90"/>
  <c r="C50" i="90"/>
  <c r="C83" i="90" s="1"/>
  <c r="P49" i="90"/>
  <c r="M49" i="90"/>
  <c r="L49" i="90"/>
  <c r="N49" i="90" s="1"/>
  <c r="K49" i="90"/>
  <c r="J82" i="90" s="1"/>
  <c r="F49" i="90"/>
  <c r="C49" i="90"/>
  <c r="C82" i="90" s="1"/>
  <c r="P48" i="90"/>
  <c r="M48" i="90"/>
  <c r="L48" i="90"/>
  <c r="N48" i="90" s="1"/>
  <c r="K48" i="90"/>
  <c r="J81" i="90" s="1"/>
  <c r="F48" i="90"/>
  <c r="C48" i="90"/>
  <c r="C81" i="90" s="1"/>
  <c r="P47" i="90"/>
  <c r="M47" i="90"/>
  <c r="L47" i="90"/>
  <c r="N47" i="90" s="1"/>
  <c r="K47" i="90"/>
  <c r="F47" i="90"/>
  <c r="C47" i="90"/>
  <c r="C80" i="90" s="1"/>
  <c r="P46" i="90"/>
  <c r="M46" i="90"/>
  <c r="L46" i="90"/>
  <c r="N46" i="90" s="1"/>
  <c r="K46" i="90"/>
  <c r="J79" i="90" s="1"/>
  <c r="F46" i="90"/>
  <c r="C46" i="90"/>
  <c r="C79" i="90" s="1"/>
  <c r="P45" i="90"/>
  <c r="M45" i="90"/>
  <c r="K45" i="90"/>
  <c r="J78" i="90" s="1"/>
  <c r="F45" i="90"/>
  <c r="C45" i="90"/>
  <c r="C78" i="90" s="1"/>
  <c r="P44" i="90"/>
  <c r="M44" i="90"/>
  <c r="K44" i="90"/>
  <c r="J77" i="90" s="1"/>
  <c r="F44" i="90"/>
  <c r="C44" i="90"/>
  <c r="C77" i="90" s="1"/>
  <c r="P43" i="90"/>
  <c r="M43" i="90"/>
  <c r="K43" i="90"/>
  <c r="F43" i="90"/>
  <c r="C43" i="90"/>
  <c r="C76" i="90" s="1"/>
  <c r="P42" i="90"/>
  <c r="K42" i="90"/>
  <c r="J75" i="90" s="1"/>
  <c r="F42" i="90"/>
  <c r="C42" i="90"/>
  <c r="C75" i="90" s="1"/>
  <c r="P41" i="90"/>
  <c r="K41" i="90"/>
  <c r="J74" i="90" s="1"/>
  <c r="F41" i="90"/>
  <c r="C41" i="90"/>
  <c r="C74" i="90" s="1"/>
  <c r="J38" i="90"/>
  <c r="K52" i="90" s="1"/>
  <c r="H38" i="90"/>
  <c r="E36" i="90"/>
  <c r="C34" i="90"/>
  <c r="C33" i="90"/>
  <c r="K32" i="90"/>
  <c r="P30" i="90"/>
  <c r="N30" i="90"/>
  <c r="L30" i="90"/>
  <c r="K30" i="90"/>
  <c r="J68" i="90" s="1"/>
  <c r="F30" i="90"/>
  <c r="C30" i="90"/>
  <c r="C68" i="90" s="1"/>
  <c r="P29" i="90"/>
  <c r="L29" i="90"/>
  <c r="N29" i="90" s="1"/>
  <c r="K29" i="90"/>
  <c r="J67" i="90" s="1"/>
  <c r="F29" i="90"/>
  <c r="C29" i="90"/>
  <c r="C67" i="90" s="1"/>
  <c r="P28" i="90"/>
  <c r="L28" i="90"/>
  <c r="N28" i="90" s="1"/>
  <c r="K28" i="90"/>
  <c r="J66" i="90" s="1"/>
  <c r="F28" i="90"/>
  <c r="C28" i="90"/>
  <c r="P27" i="90"/>
  <c r="L27" i="90"/>
  <c r="N27" i="90" s="1"/>
  <c r="K27" i="90"/>
  <c r="F27" i="90"/>
  <c r="C27" i="90"/>
  <c r="C65" i="90" s="1"/>
  <c r="P26" i="90"/>
  <c r="L26" i="90"/>
  <c r="N26" i="90" s="1"/>
  <c r="K26" i="90"/>
  <c r="J64" i="90" s="1"/>
  <c r="F26" i="90"/>
  <c r="C26" i="90"/>
  <c r="C64" i="90" s="1"/>
  <c r="P25" i="90"/>
  <c r="K25" i="90"/>
  <c r="J63" i="90" s="1"/>
  <c r="F25" i="90"/>
  <c r="C25" i="90"/>
  <c r="C63" i="90" s="1"/>
  <c r="P24" i="90"/>
  <c r="K24" i="90"/>
  <c r="J62" i="90" s="1"/>
  <c r="F24" i="90"/>
  <c r="C24" i="90"/>
  <c r="P23" i="90"/>
  <c r="K23" i="90"/>
  <c r="J61" i="90" s="1"/>
  <c r="F23" i="90"/>
  <c r="C23" i="90"/>
  <c r="C61" i="90" s="1"/>
  <c r="P22" i="90"/>
  <c r="K22" i="90"/>
  <c r="J60" i="90" s="1"/>
  <c r="F22" i="90"/>
  <c r="C22" i="90"/>
  <c r="C60" i="90" s="1"/>
  <c r="P21" i="90"/>
  <c r="K21" i="90"/>
  <c r="J59" i="90" s="1"/>
  <c r="F21" i="90"/>
  <c r="C21" i="90"/>
  <c r="J18" i="90"/>
  <c r="K31" i="90" s="1"/>
  <c r="H18" i="90"/>
  <c r="J31" i="90" s="1"/>
  <c r="E17" i="90"/>
  <c r="H147" i="92" l="1"/>
  <c r="H149" i="92" s="1"/>
  <c r="H177" i="92"/>
  <c r="H179" i="92" s="1"/>
  <c r="H117" i="91"/>
  <c r="H119" i="91" s="1"/>
  <c r="L23" i="90" s="1"/>
  <c r="N23" i="90" s="1"/>
  <c r="H47" i="92"/>
  <c r="H57" i="92" s="1"/>
  <c r="H59" i="92" s="1"/>
  <c r="P84" i="90"/>
  <c r="E92" i="90"/>
  <c r="H75" i="91"/>
  <c r="H87" i="91" s="1"/>
  <c r="H89" i="91" s="1"/>
  <c r="H47" i="91"/>
  <c r="H57" i="91" s="1"/>
  <c r="H59" i="91" s="1"/>
  <c r="H107" i="92"/>
  <c r="H117" i="92" s="1"/>
  <c r="H119" i="92" s="1"/>
  <c r="P69" i="90"/>
  <c r="G92" i="90"/>
  <c r="H87" i="92"/>
  <c r="H89" i="92" s="1"/>
  <c r="J51" i="90"/>
  <c r="K51" i="90"/>
  <c r="L45" i="90" l="1"/>
  <c r="N45" i="90" s="1"/>
  <c r="L43" i="90"/>
  <c r="N43" i="90" s="1"/>
  <c r="L44" i="90"/>
  <c r="N44" i="90" s="1"/>
  <c r="H7" i="91"/>
  <c r="L21" i="90"/>
  <c r="N21" i="90" s="1"/>
  <c r="N31" i="90" s="1"/>
  <c r="N32" i="90" s="1"/>
  <c r="G91" i="90" s="1"/>
  <c r="H9" i="91"/>
  <c r="M42" i="90" s="1"/>
  <c r="L22" i="90"/>
  <c r="N22" i="90" s="1"/>
  <c r="H9" i="92"/>
  <c r="L42" i="90"/>
  <c r="N42" i="90" s="1"/>
  <c r="L41" i="90"/>
  <c r="N41" i="90" s="1"/>
  <c r="H7" i="92"/>
  <c r="I92" i="90"/>
  <c r="L92" i="90" s="1"/>
  <c r="N51" i="90" l="1"/>
  <c r="N52" i="90" s="1"/>
  <c r="E91" i="90" s="1"/>
  <c r="I91" i="90" s="1"/>
  <c r="L91" i="90" s="1"/>
  <c r="H27" i="92"/>
  <c r="H29" i="92" s="1"/>
  <c r="H27" i="91"/>
  <c r="H29" i="91" s="1"/>
  <c r="F29" i="89"/>
  <c r="H19" i="89"/>
  <c r="H17" i="89"/>
  <c r="H15" i="89"/>
  <c r="L13" i="89"/>
  <c r="L12" i="89"/>
  <c r="H11" i="89"/>
  <c r="H9" i="89"/>
  <c r="H7" i="89"/>
  <c r="F29" i="88"/>
  <c r="H17" i="88"/>
  <c r="M50" i="87" s="1"/>
  <c r="L16" i="88"/>
  <c r="L15" i="88"/>
  <c r="H15" i="88"/>
  <c r="M49" i="87" s="1"/>
  <c r="H13" i="88"/>
  <c r="M48" i="87" s="1"/>
  <c r="H11" i="88"/>
  <c r="H9" i="88"/>
  <c r="M46" i="87" s="1"/>
  <c r="H7" i="88"/>
  <c r="E96" i="87"/>
  <c r="P88" i="87"/>
  <c r="N88" i="87"/>
  <c r="J87" i="87"/>
  <c r="J76" i="87"/>
  <c r="H76" i="87"/>
  <c r="N73" i="87"/>
  <c r="G96" i="87" s="1"/>
  <c r="I96" i="87" s="1"/>
  <c r="L96" i="87" s="1"/>
  <c r="J61" i="87"/>
  <c r="H61" i="87"/>
  <c r="C58" i="87"/>
  <c r="C57" i="87"/>
  <c r="P54" i="87"/>
  <c r="M54" i="87"/>
  <c r="L54" i="87"/>
  <c r="N54" i="87" s="1"/>
  <c r="K54" i="87"/>
  <c r="F54" i="87"/>
  <c r="C54" i="87"/>
  <c r="C87" i="87" s="1"/>
  <c r="P53" i="87"/>
  <c r="M53" i="87"/>
  <c r="L53" i="87"/>
  <c r="N53" i="87" s="1"/>
  <c r="K53" i="87"/>
  <c r="F53" i="87"/>
  <c r="C53" i="87"/>
  <c r="P52" i="87"/>
  <c r="M52" i="87"/>
  <c r="L52" i="87"/>
  <c r="N52" i="87" s="1"/>
  <c r="K52" i="87"/>
  <c r="F52" i="87"/>
  <c r="C52" i="87"/>
  <c r="P51" i="87"/>
  <c r="M51" i="87"/>
  <c r="L51" i="87"/>
  <c r="N51" i="87" s="1"/>
  <c r="K51" i="87"/>
  <c r="F51" i="87"/>
  <c r="C51" i="87"/>
  <c r="P50" i="87"/>
  <c r="L50" i="87"/>
  <c r="N50" i="87" s="1"/>
  <c r="K50" i="87"/>
  <c r="F50" i="87"/>
  <c r="C50" i="87"/>
  <c r="P49" i="87"/>
  <c r="L49" i="87"/>
  <c r="N49" i="87" s="1"/>
  <c r="K49" i="87"/>
  <c r="F49" i="87"/>
  <c r="C49" i="87"/>
  <c r="P48" i="87"/>
  <c r="K48" i="87"/>
  <c r="F48" i="87"/>
  <c r="C48" i="87"/>
  <c r="P47" i="87"/>
  <c r="N47" i="87"/>
  <c r="M47" i="87"/>
  <c r="L47" i="87"/>
  <c r="K47" i="87"/>
  <c r="F47" i="87"/>
  <c r="C47" i="87"/>
  <c r="P46" i="87"/>
  <c r="L46" i="87"/>
  <c r="N46" i="87" s="1"/>
  <c r="K46" i="87"/>
  <c r="F46" i="87"/>
  <c r="C46" i="87"/>
  <c r="P45" i="87"/>
  <c r="L45" i="87"/>
  <c r="N45" i="87" s="1"/>
  <c r="K45" i="87"/>
  <c r="F45" i="87"/>
  <c r="C45" i="87"/>
  <c r="J42" i="87"/>
  <c r="K56" i="87" s="1"/>
  <c r="H42" i="87"/>
  <c r="E40" i="87"/>
  <c r="C38" i="87"/>
  <c r="C37" i="87"/>
  <c r="J35" i="87"/>
  <c r="P34" i="87"/>
  <c r="L34" i="87"/>
  <c r="N34" i="87" s="1"/>
  <c r="K34" i="87"/>
  <c r="F34" i="87"/>
  <c r="C34" i="87"/>
  <c r="P33" i="87"/>
  <c r="N33" i="87"/>
  <c r="L33" i="87"/>
  <c r="K33" i="87"/>
  <c r="F33" i="87"/>
  <c r="C33" i="87"/>
  <c r="P32" i="87"/>
  <c r="L32" i="87"/>
  <c r="N32" i="87" s="1"/>
  <c r="K32" i="87"/>
  <c r="F32" i="87"/>
  <c r="C32" i="87"/>
  <c r="P31" i="87"/>
  <c r="L31" i="87"/>
  <c r="N31" i="87" s="1"/>
  <c r="K31" i="87"/>
  <c r="F31" i="87"/>
  <c r="C31" i="87"/>
  <c r="P30" i="87"/>
  <c r="L30" i="87"/>
  <c r="N30" i="87" s="1"/>
  <c r="K30" i="87"/>
  <c r="F30" i="87"/>
  <c r="C30" i="87"/>
  <c r="P29" i="87"/>
  <c r="L29" i="87"/>
  <c r="N29" i="87" s="1"/>
  <c r="K29" i="87"/>
  <c r="F29" i="87"/>
  <c r="C29" i="87"/>
  <c r="P28" i="87"/>
  <c r="L28" i="87"/>
  <c r="N28" i="87" s="1"/>
  <c r="K28" i="87"/>
  <c r="F28" i="87"/>
  <c r="C28" i="87"/>
  <c r="P27" i="87"/>
  <c r="N27" i="87"/>
  <c r="L27" i="87"/>
  <c r="K27" i="87"/>
  <c r="F27" i="87"/>
  <c r="C27" i="87"/>
  <c r="P26" i="87"/>
  <c r="L26" i="87"/>
  <c r="N26" i="87" s="1"/>
  <c r="K26" i="87"/>
  <c r="F26" i="87"/>
  <c r="C26" i="87"/>
  <c r="P25" i="87"/>
  <c r="L25" i="87"/>
  <c r="N25" i="87" s="1"/>
  <c r="K25" i="87"/>
  <c r="F25" i="87"/>
  <c r="C25" i="87"/>
  <c r="J22" i="87"/>
  <c r="K36" i="87" s="1"/>
  <c r="H22" i="87"/>
  <c r="J55" i="87" s="1"/>
  <c r="E21" i="87"/>
  <c r="H27" i="88" l="1"/>
  <c r="H29" i="88" s="1"/>
  <c r="N35" i="87"/>
  <c r="N36" i="87" s="1"/>
  <c r="G95" i="87" s="1"/>
  <c r="K35" i="87"/>
  <c r="P73" i="87"/>
  <c r="K55" i="87"/>
  <c r="L48" i="87" l="1"/>
  <c r="N48" i="87" s="1"/>
  <c r="N55" i="87" s="1"/>
  <c r="N56" i="87" s="1"/>
  <c r="E95" i="87" s="1"/>
  <c r="I95" i="87" s="1"/>
  <c r="L95" i="87" s="1"/>
  <c r="H13" i="89"/>
  <c r="H27" i="89" s="1"/>
  <c r="H29" i="89" s="1"/>
  <c r="H37" i="85" l="1"/>
  <c r="H39" i="85"/>
  <c r="H41" i="85"/>
  <c r="F179" i="86"/>
  <c r="E177" i="86"/>
  <c r="M161" i="86"/>
  <c r="H161" i="86"/>
  <c r="M159" i="86"/>
  <c r="H159" i="86"/>
  <c r="M157" i="86"/>
  <c r="H157" i="86"/>
  <c r="H177" i="86" s="1"/>
  <c r="H179" i="86" s="1"/>
  <c r="M155" i="86"/>
  <c r="F149" i="86"/>
  <c r="E147" i="86"/>
  <c r="M129" i="86"/>
  <c r="H129" i="86"/>
  <c r="M127" i="86"/>
  <c r="M125" i="86" s="1"/>
  <c r="H127" i="86"/>
  <c r="H147" i="86" s="1"/>
  <c r="H149" i="86" s="1"/>
  <c r="F119" i="86"/>
  <c r="H117" i="86"/>
  <c r="H119" i="86" s="1"/>
  <c r="E117" i="86"/>
  <c r="H97" i="86"/>
  <c r="F89" i="86"/>
  <c r="E87" i="86"/>
  <c r="H71" i="86"/>
  <c r="G69" i="86"/>
  <c r="H69" i="86" s="1"/>
  <c r="G67" i="86"/>
  <c r="H67" i="86" s="1"/>
  <c r="H87" i="86" s="1"/>
  <c r="H89" i="86" s="1"/>
  <c r="G17" i="86" s="1"/>
  <c r="H17" i="86" s="1"/>
  <c r="F59" i="86"/>
  <c r="E57" i="86"/>
  <c r="L43" i="86"/>
  <c r="H43" i="86"/>
  <c r="L42" i="86"/>
  <c r="G41" i="86"/>
  <c r="H41" i="86" s="1"/>
  <c r="H39" i="86"/>
  <c r="G39" i="86"/>
  <c r="G37" i="86"/>
  <c r="H37" i="86" s="1"/>
  <c r="F29" i="86"/>
  <c r="E27" i="86"/>
  <c r="H13" i="86"/>
  <c r="G11" i="86"/>
  <c r="H11" i="86" s="1"/>
  <c r="G9" i="86"/>
  <c r="H9" i="86" s="1"/>
  <c r="G7" i="86"/>
  <c r="H7" i="86" s="1"/>
  <c r="F179" i="85"/>
  <c r="E177" i="85"/>
  <c r="M161" i="85"/>
  <c r="H161" i="85"/>
  <c r="M159" i="85"/>
  <c r="H159" i="85"/>
  <c r="H177" i="85" s="1"/>
  <c r="H179" i="85" s="1"/>
  <c r="M157" i="85"/>
  <c r="M155" i="85" s="1"/>
  <c r="H157" i="85"/>
  <c r="F149" i="85"/>
  <c r="E147" i="85"/>
  <c r="M129" i="85"/>
  <c r="H129" i="85"/>
  <c r="M127" i="85"/>
  <c r="H127" i="85"/>
  <c r="H147" i="85" s="1"/>
  <c r="H149" i="85" s="1"/>
  <c r="M125" i="85"/>
  <c r="F119" i="85"/>
  <c r="E117" i="85"/>
  <c r="H97" i="85"/>
  <c r="H117" i="85" s="1"/>
  <c r="H119" i="85" s="1"/>
  <c r="L24" i="84" s="1"/>
  <c r="N24" i="84" s="1"/>
  <c r="F89" i="85"/>
  <c r="E87" i="85"/>
  <c r="H71" i="85"/>
  <c r="H69" i="85"/>
  <c r="H67" i="85"/>
  <c r="H87" i="85" s="1"/>
  <c r="H89" i="85" s="1"/>
  <c r="H17" i="85" s="1"/>
  <c r="F59" i="85"/>
  <c r="E57" i="85"/>
  <c r="L43" i="85"/>
  <c r="H43" i="85"/>
  <c r="L42" i="85"/>
  <c r="F29" i="85"/>
  <c r="E27" i="85"/>
  <c r="H13" i="85"/>
  <c r="H11" i="85"/>
  <c r="H9" i="85"/>
  <c r="H7" i="85"/>
  <c r="J85" i="84"/>
  <c r="H85" i="84"/>
  <c r="C85" i="84"/>
  <c r="J84" i="84"/>
  <c r="H84" i="84"/>
  <c r="C84" i="84"/>
  <c r="J83" i="84"/>
  <c r="H83" i="84"/>
  <c r="C83" i="84"/>
  <c r="J82" i="84"/>
  <c r="H82" i="84"/>
  <c r="C82" i="84"/>
  <c r="J81" i="84"/>
  <c r="H81" i="84"/>
  <c r="C81" i="84"/>
  <c r="J76" i="84"/>
  <c r="H76" i="84"/>
  <c r="N76" i="84" s="1"/>
  <c r="N86" i="84" s="1"/>
  <c r="C76" i="84"/>
  <c r="J74" i="84"/>
  <c r="H74" i="84"/>
  <c r="J62" i="84"/>
  <c r="H62" i="84"/>
  <c r="N62" i="84" s="1"/>
  <c r="J61" i="84"/>
  <c r="H61" i="84"/>
  <c r="N61" i="84" s="1"/>
  <c r="N71" i="84" s="1"/>
  <c r="C61" i="84"/>
  <c r="J59" i="84"/>
  <c r="H59" i="84"/>
  <c r="C56" i="84"/>
  <c r="C55" i="84"/>
  <c r="J40" i="84"/>
  <c r="H40" i="84"/>
  <c r="E38" i="84"/>
  <c r="C36" i="84"/>
  <c r="C35" i="84"/>
  <c r="P32" i="84"/>
  <c r="L32" i="84"/>
  <c r="N32" i="84" s="1"/>
  <c r="K32" i="84"/>
  <c r="F32" i="84"/>
  <c r="C32" i="84"/>
  <c r="P31" i="84"/>
  <c r="L31" i="84"/>
  <c r="N31" i="84" s="1"/>
  <c r="K31" i="84"/>
  <c r="F31" i="84"/>
  <c r="C31" i="84"/>
  <c r="P30" i="84"/>
  <c r="L30" i="84"/>
  <c r="N30" i="84" s="1"/>
  <c r="K30" i="84"/>
  <c r="F30" i="84"/>
  <c r="C30" i="84"/>
  <c r="P24" i="84"/>
  <c r="C24" i="84"/>
  <c r="C62" i="84" s="1"/>
  <c r="P23" i="84"/>
  <c r="J20" i="84"/>
  <c r="K34" i="84" s="1"/>
  <c r="H20" i="84"/>
  <c r="J53" i="84" s="1"/>
  <c r="E19" i="84"/>
  <c r="H57" i="85" l="1"/>
  <c r="H59" i="85" s="1"/>
  <c r="H15" i="85" s="1"/>
  <c r="E94" i="84"/>
  <c r="P86" i="84"/>
  <c r="H57" i="86"/>
  <c r="H59" i="86" s="1"/>
  <c r="G15" i="86" s="1"/>
  <c r="H15" i="86" s="1"/>
  <c r="P71" i="84"/>
  <c r="G94" i="84"/>
  <c r="H19" i="85"/>
  <c r="H27" i="85" s="1"/>
  <c r="H29" i="85" s="1"/>
  <c r="L23" i="84" s="1"/>
  <c r="N23" i="84" s="1"/>
  <c r="N33" i="84" s="1"/>
  <c r="N34" i="84" s="1"/>
  <c r="G93" i="84" s="1"/>
  <c r="J33" i="84"/>
  <c r="K33" i="84"/>
  <c r="G19" i="86" l="1"/>
  <c r="H19" i="86" s="1"/>
  <c r="H27" i="86" s="1"/>
  <c r="H29" i="86" s="1"/>
  <c r="L43" i="84" s="1"/>
  <c r="N43" i="84" s="1"/>
  <c r="N53" i="84" s="1"/>
  <c r="N54" i="84" s="1"/>
  <c r="E93" i="84" s="1"/>
  <c r="I93" i="84" s="1"/>
  <c r="L93" i="84" s="1"/>
  <c r="I94" i="84"/>
  <c r="L94" i="84" s="1"/>
  <c r="F29" i="83" l="1"/>
  <c r="L12" i="83"/>
  <c r="L11" i="83"/>
  <c r="H11" i="83"/>
  <c r="H9" i="83"/>
  <c r="H7" i="83"/>
  <c r="H27" i="83" s="1"/>
  <c r="H29" i="83" s="1"/>
  <c r="F29" i="82"/>
  <c r="L13" i="82"/>
  <c r="L12" i="82"/>
  <c r="H11" i="82"/>
  <c r="M45" i="81" s="1"/>
  <c r="H9" i="82"/>
  <c r="M44" i="81" s="1"/>
  <c r="H7" i="82"/>
  <c r="N86" i="81"/>
  <c r="P86" i="81" s="1"/>
  <c r="H85" i="81"/>
  <c r="H84" i="81"/>
  <c r="J83" i="81"/>
  <c r="H83" i="81"/>
  <c r="H82" i="81"/>
  <c r="C82" i="81"/>
  <c r="H81" i="81"/>
  <c r="J74" i="81"/>
  <c r="H74" i="81"/>
  <c r="N71" i="81"/>
  <c r="G94" i="81" s="1"/>
  <c r="H70" i="81"/>
  <c r="H69" i="81"/>
  <c r="H68" i="81"/>
  <c r="H67" i="81"/>
  <c r="H66" i="81"/>
  <c r="J59" i="81"/>
  <c r="H59" i="81"/>
  <c r="C56" i="81"/>
  <c r="C55" i="81"/>
  <c r="K54" i="81"/>
  <c r="P52" i="81"/>
  <c r="M52" i="81"/>
  <c r="L52" i="81"/>
  <c r="N52" i="81" s="1"/>
  <c r="K52" i="81"/>
  <c r="J85" i="81" s="1"/>
  <c r="F52" i="81"/>
  <c r="C52" i="81"/>
  <c r="C85" i="81" s="1"/>
  <c r="P51" i="81"/>
  <c r="N51" i="81"/>
  <c r="M51" i="81"/>
  <c r="L51" i="81"/>
  <c r="K51" i="81"/>
  <c r="J84" i="81" s="1"/>
  <c r="F51" i="81"/>
  <c r="C51" i="81"/>
  <c r="C84" i="81" s="1"/>
  <c r="P50" i="81"/>
  <c r="M50" i="81"/>
  <c r="L50" i="81"/>
  <c r="N50" i="81" s="1"/>
  <c r="K50" i="81"/>
  <c r="F50" i="81"/>
  <c r="C50" i="81"/>
  <c r="C83" i="81" s="1"/>
  <c r="P49" i="81"/>
  <c r="M49" i="81"/>
  <c r="L49" i="81"/>
  <c r="N49" i="81" s="1"/>
  <c r="K49" i="81"/>
  <c r="J82" i="81" s="1"/>
  <c r="F49" i="81"/>
  <c r="C49" i="81"/>
  <c r="P48" i="81"/>
  <c r="N48" i="81"/>
  <c r="M48" i="81"/>
  <c r="L48" i="81"/>
  <c r="K48" i="81"/>
  <c r="J81" i="81" s="1"/>
  <c r="F48" i="81"/>
  <c r="C48" i="81"/>
  <c r="C81" i="81" s="1"/>
  <c r="P47" i="81"/>
  <c r="M47" i="81"/>
  <c r="L47" i="81"/>
  <c r="N47" i="81" s="1"/>
  <c r="K47" i="81"/>
  <c r="F47" i="81"/>
  <c r="C47" i="81"/>
  <c r="P46" i="81"/>
  <c r="M46" i="81"/>
  <c r="L46" i="81"/>
  <c r="N46" i="81" s="1"/>
  <c r="K46" i="81"/>
  <c r="F46" i="81"/>
  <c r="C46" i="81"/>
  <c r="P45" i="81"/>
  <c r="L45" i="81"/>
  <c r="N45" i="81" s="1"/>
  <c r="K45" i="81"/>
  <c r="F45" i="81"/>
  <c r="C45" i="81"/>
  <c r="P44" i="81"/>
  <c r="L44" i="81"/>
  <c r="N44" i="81" s="1"/>
  <c r="K44" i="81"/>
  <c r="F44" i="81"/>
  <c r="C44" i="81"/>
  <c r="P43" i="81"/>
  <c r="L43" i="81"/>
  <c r="N43" i="81" s="1"/>
  <c r="K43" i="81"/>
  <c r="F43" i="81"/>
  <c r="C43" i="81"/>
  <c r="J40" i="81"/>
  <c r="K53" i="81" s="1"/>
  <c r="H40" i="81"/>
  <c r="E38" i="81"/>
  <c r="C36" i="81"/>
  <c r="C35" i="81"/>
  <c r="K33" i="81"/>
  <c r="P32" i="81"/>
  <c r="L32" i="81"/>
  <c r="N32" i="81" s="1"/>
  <c r="K32" i="81"/>
  <c r="J70" i="81" s="1"/>
  <c r="F32" i="81"/>
  <c r="C32" i="81"/>
  <c r="C70" i="81" s="1"/>
  <c r="P31" i="81"/>
  <c r="L31" i="81"/>
  <c r="N31" i="81" s="1"/>
  <c r="K31" i="81"/>
  <c r="J69" i="81" s="1"/>
  <c r="F31" i="81"/>
  <c r="C31" i="81"/>
  <c r="C69" i="81" s="1"/>
  <c r="P30" i="81"/>
  <c r="L30" i="81"/>
  <c r="N30" i="81" s="1"/>
  <c r="K30" i="81"/>
  <c r="J68" i="81" s="1"/>
  <c r="F30" i="81"/>
  <c r="C30" i="81"/>
  <c r="C68" i="81" s="1"/>
  <c r="P29" i="81"/>
  <c r="L29" i="81"/>
  <c r="N29" i="81" s="1"/>
  <c r="K29" i="81"/>
  <c r="J67" i="81" s="1"/>
  <c r="F29" i="81"/>
  <c r="C29" i="81"/>
  <c r="C67" i="81" s="1"/>
  <c r="P28" i="81"/>
  <c r="L28" i="81"/>
  <c r="N28" i="81" s="1"/>
  <c r="K28" i="81"/>
  <c r="J66" i="81" s="1"/>
  <c r="F28" i="81"/>
  <c r="C28" i="81"/>
  <c r="C66" i="81" s="1"/>
  <c r="P27" i="81"/>
  <c r="L27" i="81"/>
  <c r="N27" i="81" s="1"/>
  <c r="K27" i="81"/>
  <c r="F27" i="81"/>
  <c r="C27" i="81"/>
  <c r="P26" i="81"/>
  <c r="L26" i="81"/>
  <c r="N26" i="81" s="1"/>
  <c r="K26" i="81"/>
  <c r="F26" i="81"/>
  <c r="C26" i="81"/>
  <c r="P25" i="81"/>
  <c r="L25" i="81"/>
  <c r="N25" i="81" s="1"/>
  <c r="K25" i="81"/>
  <c r="F25" i="81"/>
  <c r="C25" i="81"/>
  <c r="P24" i="81"/>
  <c r="L24" i="81"/>
  <c r="N24" i="81" s="1"/>
  <c r="K24" i="81"/>
  <c r="F24" i="81"/>
  <c r="C24" i="81"/>
  <c r="P23" i="81"/>
  <c r="L23" i="81"/>
  <c r="N23" i="81" s="1"/>
  <c r="K23" i="81"/>
  <c r="F23" i="81"/>
  <c r="C23" i="81"/>
  <c r="J20" i="81"/>
  <c r="K34" i="81" s="1"/>
  <c r="H20" i="81"/>
  <c r="J33" i="81" s="1"/>
  <c r="E19" i="81"/>
  <c r="N33" i="81" l="1"/>
  <c r="N34" i="81" s="1"/>
  <c r="G93" i="81" s="1"/>
  <c r="H27" i="82"/>
  <c r="H29" i="82" s="1"/>
  <c r="N53" i="81"/>
  <c r="N54" i="81" s="1"/>
  <c r="E93" i="81" s="1"/>
  <c r="J53" i="81"/>
  <c r="P71" i="81"/>
  <c r="E94" i="81"/>
  <c r="I94" i="81" s="1"/>
  <c r="L94" i="81" s="1"/>
  <c r="I93" i="81" l="1"/>
  <c r="L93" i="81" s="1"/>
  <c r="F29" i="74" l="1"/>
  <c r="L12" i="74"/>
  <c r="L11" i="74"/>
  <c r="H11" i="74"/>
  <c r="H9" i="74"/>
  <c r="H7" i="74"/>
  <c r="H27" i="74" s="1"/>
  <c r="H29" i="74" s="1"/>
  <c r="F29" i="73"/>
  <c r="H13" i="73"/>
  <c r="H27" i="73" s="1"/>
  <c r="H29" i="73" s="1"/>
  <c r="L12" i="73"/>
  <c r="L11" i="73"/>
  <c r="H11" i="73"/>
  <c r="H9" i="73"/>
  <c r="H7" i="73"/>
  <c r="H85" i="72"/>
  <c r="H84" i="72"/>
  <c r="C84" i="72"/>
  <c r="H83" i="72"/>
  <c r="C83" i="72"/>
  <c r="H82" i="72"/>
  <c r="H81" i="72"/>
  <c r="N76" i="72"/>
  <c r="N86" i="72" s="1"/>
  <c r="J74" i="72"/>
  <c r="H74" i="72"/>
  <c r="N71" i="72"/>
  <c r="P71" i="72" s="1"/>
  <c r="H70" i="72"/>
  <c r="H69" i="72"/>
  <c r="H68" i="72"/>
  <c r="C68" i="72"/>
  <c r="H67" i="72"/>
  <c r="C67" i="72"/>
  <c r="H66" i="72"/>
  <c r="N61" i="72"/>
  <c r="J59" i="72"/>
  <c r="H59" i="72"/>
  <c r="C56" i="72"/>
  <c r="C55" i="72"/>
  <c r="P52" i="72"/>
  <c r="M52" i="72"/>
  <c r="L52" i="72"/>
  <c r="N52" i="72" s="1"/>
  <c r="K52" i="72"/>
  <c r="J85" i="72" s="1"/>
  <c r="F52" i="72"/>
  <c r="C52" i="72"/>
  <c r="C85" i="72" s="1"/>
  <c r="P51" i="72"/>
  <c r="M51" i="72"/>
  <c r="L51" i="72"/>
  <c r="N51" i="72" s="1"/>
  <c r="K51" i="72"/>
  <c r="J84" i="72" s="1"/>
  <c r="F51" i="72"/>
  <c r="C51" i="72"/>
  <c r="P50" i="72"/>
  <c r="M50" i="72"/>
  <c r="L50" i="72"/>
  <c r="N50" i="72" s="1"/>
  <c r="K50" i="72"/>
  <c r="J83" i="72" s="1"/>
  <c r="F50" i="72"/>
  <c r="C50" i="72"/>
  <c r="P49" i="72"/>
  <c r="N49" i="72"/>
  <c r="M49" i="72"/>
  <c r="L49" i="72"/>
  <c r="K49" i="72"/>
  <c r="J82" i="72" s="1"/>
  <c r="F49" i="72"/>
  <c r="C49" i="72"/>
  <c r="C82" i="72" s="1"/>
  <c r="P48" i="72"/>
  <c r="M48" i="72"/>
  <c r="L48" i="72"/>
  <c r="N48" i="72" s="1"/>
  <c r="K48" i="72"/>
  <c r="J81" i="72" s="1"/>
  <c r="F48" i="72"/>
  <c r="C48" i="72"/>
  <c r="C81" i="72" s="1"/>
  <c r="P47" i="72"/>
  <c r="M47" i="72"/>
  <c r="L47" i="72"/>
  <c r="N47" i="72" s="1"/>
  <c r="K47" i="72"/>
  <c r="F47" i="72"/>
  <c r="C47" i="72"/>
  <c r="P46" i="72"/>
  <c r="M46" i="72"/>
  <c r="L46" i="72"/>
  <c r="N46" i="72" s="1"/>
  <c r="K46" i="72"/>
  <c r="F46" i="72"/>
  <c r="C46" i="72"/>
  <c r="P45" i="72"/>
  <c r="M45" i="72"/>
  <c r="L45" i="72"/>
  <c r="N45" i="72" s="1"/>
  <c r="K45" i="72"/>
  <c r="F45" i="72"/>
  <c r="C45" i="72"/>
  <c r="P44" i="72"/>
  <c r="N44" i="72"/>
  <c r="M44" i="72"/>
  <c r="L44" i="72"/>
  <c r="K44" i="72"/>
  <c r="F44" i="72"/>
  <c r="C44" i="72"/>
  <c r="P43" i="72"/>
  <c r="L43" i="72"/>
  <c r="N43" i="72" s="1"/>
  <c r="N53" i="72" s="1"/>
  <c r="N54" i="72" s="1"/>
  <c r="E93" i="72" s="1"/>
  <c r="K43" i="72"/>
  <c r="J76" i="72" s="1"/>
  <c r="F43" i="72"/>
  <c r="C43" i="72"/>
  <c r="J40" i="72"/>
  <c r="K53" i="72" s="1"/>
  <c r="H40" i="72"/>
  <c r="E38" i="72"/>
  <c r="C36" i="72"/>
  <c r="C35" i="72"/>
  <c r="P32" i="72"/>
  <c r="L32" i="72"/>
  <c r="N32" i="72" s="1"/>
  <c r="K32" i="72"/>
  <c r="J70" i="72" s="1"/>
  <c r="F32" i="72"/>
  <c r="C32" i="72"/>
  <c r="C70" i="72" s="1"/>
  <c r="P31" i="72"/>
  <c r="N31" i="72"/>
  <c r="L31" i="72"/>
  <c r="K31" i="72"/>
  <c r="J69" i="72" s="1"/>
  <c r="F31" i="72"/>
  <c r="C31" i="72"/>
  <c r="C69" i="72" s="1"/>
  <c r="P30" i="72"/>
  <c r="L30" i="72"/>
  <c r="N30" i="72" s="1"/>
  <c r="K30" i="72"/>
  <c r="J68" i="72" s="1"/>
  <c r="F30" i="72"/>
  <c r="C30" i="72"/>
  <c r="P29" i="72"/>
  <c r="N29" i="72"/>
  <c r="L29" i="72"/>
  <c r="K29" i="72"/>
  <c r="J67" i="72" s="1"/>
  <c r="F29" i="72"/>
  <c r="C29" i="72"/>
  <c r="P28" i="72"/>
  <c r="L28" i="72"/>
  <c r="N28" i="72" s="1"/>
  <c r="K28" i="72"/>
  <c r="J66" i="72" s="1"/>
  <c r="F28" i="72"/>
  <c r="C28" i="72"/>
  <c r="C66" i="72" s="1"/>
  <c r="P27" i="72"/>
  <c r="N27" i="72"/>
  <c r="L27" i="72"/>
  <c r="K27" i="72"/>
  <c r="F27" i="72"/>
  <c r="C27" i="72"/>
  <c r="P26" i="72"/>
  <c r="L26" i="72"/>
  <c r="N26" i="72" s="1"/>
  <c r="K26" i="72"/>
  <c r="F26" i="72"/>
  <c r="C26" i="72"/>
  <c r="P25" i="72"/>
  <c r="N25" i="72"/>
  <c r="L25" i="72"/>
  <c r="K25" i="72"/>
  <c r="F25" i="72"/>
  <c r="C25" i="72"/>
  <c r="P24" i="72"/>
  <c r="L24" i="72"/>
  <c r="N24" i="72" s="1"/>
  <c r="K24" i="72"/>
  <c r="F24" i="72"/>
  <c r="C24" i="72"/>
  <c r="P23" i="72"/>
  <c r="N23" i="72"/>
  <c r="L23" i="72"/>
  <c r="K23" i="72"/>
  <c r="J61" i="72" s="1"/>
  <c r="F23" i="72"/>
  <c r="C23" i="72"/>
  <c r="J20" i="72"/>
  <c r="K34" i="72" s="1"/>
  <c r="H20" i="72"/>
  <c r="J53" i="72" s="1"/>
  <c r="E19" i="72"/>
  <c r="P86" i="72" l="1"/>
  <c r="E94" i="72"/>
  <c r="I94" i="72" s="1"/>
  <c r="L94" i="72" s="1"/>
  <c r="N33" i="72"/>
  <c r="N34" i="72" s="1"/>
  <c r="G93" i="72" s="1"/>
  <c r="I93" i="72" s="1"/>
  <c r="L93" i="72" s="1"/>
  <c r="K54" i="72"/>
  <c r="J33" i="72"/>
  <c r="K33" i="72"/>
  <c r="G94" i="72"/>
</calcChain>
</file>

<file path=xl/sharedStrings.xml><?xml version="1.0" encoding="utf-8"?>
<sst xmlns="http://schemas.openxmlformats.org/spreadsheetml/2006/main" count="1892" uniqueCount="356">
  <si>
    <t>施工業者の実際の費用計算が出来ない場合は、下表による。</t>
    <phoneticPr fontId="3"/>
  </si>
  <si>
    <t>m2</t>
    <phoneticPr fontId="3"/>
  </si>
  <si>
    <t>m3</t>
    <phoneticPr fontId="3"/>
  </si>
  <si>
    <t>壁面材組立・設置工</t>
    <phoneticPr fontId="3"/>
  </si>
  <si>
    <t>補強材取付工</t>
    <rPh sb="0" eb="2">
      <t>ホキョウ</t>
    </rPh>
    <rPh sb="2" eb="3">
      <t>ザイ</t>
    </rPh>
    <rPh sb="3" eb="5">
      <t>トリツケ</t>
    </rPh>
    <rPh sb="5" eb="6">
      <t>コウ</t>
    </rPh>
    <phoneticPr fontId="3"/>
  </si>
  <si>
    <t>m</t>
    <phoneticPr fontId="3"/>
  </si>
  <si>
    <t>コンクリート</t>
    <phoneticPr fontId="3"/>
  </si>
  <si>
    <t>普通作業員</t>
    <phoneticPr fontId="3"/>
  </si>
  <si>
    <t>　新技術：</t>
    <phoneticPr fontId="3"/>
  </si>
  <si>
    <t>　従来技術：</t>
    <phoneticPr fontId="3"/>
  </si>
  <si>
    <t>施工量</t>
    <rPh sb="0" eb="2">
      <t>セコウ</t>
    </rPh>
    <rPh sb="2" eb="3">
      <t>リョウ</t>
    </rPh>
    <phoneticPr fontId="3"/>
  </si>
  <si>
    <t>kg</t>
    <phoneticPr fontId="3"/>
  </si>
  <si>
    <t>日</t>
    <phoneticPr fontId="3"/>
  </si>
  <si>
    <t>日</t>
    <rPh sb="0" eb="1">
      <t>ニチ</t>
    </rPh>
    <phoneticPr fontId="3"/>
  </si>
  <si>
    <t>型枠工</t>
    <rPh sb="0" eb="2">
      <t>カタワク</t>
    </rPh>
    <rPh sb="2" eb="3">
      <t>コウ</t>
    </rPh>
    <phoneticPr fontId="3"/>
  </si>
  <si>
    <t>土木一般世話役</t>
    <rPh sb="0" eb="2">
      <t>ドボク</t>
    </rPh>
    <rPh sb="2" eb="4">
      <t>イッパン</t>
    </rPh>
    <rPh sb="4" eb="7">
      <t>セワヤク</t>
    </rPh>
    <phoneticPr fontId="3"/>
  </si>
  <si>
    <t>諸雑費</t>
    <phoneticPr fontId="3"/>
  </si>
  <si>
    <t>基礎砕石</t>
    <rPh sb="0" eb="2">
      <t>キソ</t>
    </rPh>
    <rPh sb="2" eb="4">
      <t>サイセキ</t>
    </rPh>
    <phoneticPr fontId="3"/>
  </si>
  <si>
    <t>コンプレッサー</t>
    <phoneticPr fontId="3"/>
  </si>
  <si>
    <t>基礎工</t>
    <rPh sb="0" eb="2">
      <t>キソ</t>
    </rPh>
    <rPh sb="2" eb="3">
      <t>コウ</t>
    </rPh>
    <phoneticPr fontId="3"/>
  </si>
  <si>
    <t>時間</t>
    <rPh sb="0" eb="2">
      <t>ジカン</t>
    </rPh>
    <phoneticPr fontId="3"/>
  </si>
  <si>
    <t>特殊作業員</t>
  </si>
  <si>
    <t>普通作業員</t>
  </si>
  <si>
    <t>新技術 　＝</t>
    <phoneticPr fontId="3"/>
  </si>
  <si>
    <t>活用効果調査表（１）／個別－発注課長／主任監督員用(参考)</t>
    <rPh sb="19" eb="21">
      <t>シュニン</t>
    </rPh>
    <rPh sb="21" eb="24">
      <t>カントクイン</t>
    </rPh>
    <phoneticPr fontId="3"/>
  </si>
  <si>
    <t>　参考資料（経済性・工程　算出根拠資料）</t>
    <rPh sb="1" eb="3">
      <t>サンコウ</t>
    </rPh>
    <rPh sb="3" eb="5">
      <t>シリョウ</t>
    </rPh>
    <rPh sb="6" eb="9">
      <t>ケイザイセイ</t>
    </rPh>
    <rPh sb="10" eb="12">
      <t>コウテイ</t>
    </rPh>
    <rPh sb="13" eb="15">
      <t>サンシュツ</t>
    </rPh>
    <rPh sb="15" eb="17">
      <t>コンキョ</t>
    </rPh>
    <rPh sb="17" eb="19">
      <t>シリョウ</t>
    </rPh>
    <phoneticPr fontId="3"/>
  </si>
  <si>
    <t>◆経済性</t>
    <rPh sb="1" eb="4">
      <t>ケイザイセイ</t>
    </rPh>
    <phoneticPr fontId="3"/>
  </si>
  <si>
    <t>　積算条件：</t>
    <rPh sb="1" eb="3">
      <t>セキサン</t>
    </rPh>
    <rPh sb="3" eb="5">
      <t>ジョウケン</t>
    </rPh>
    <phoneticPr fontId="3"/>
  </si>
  <si>
    <t>従来技術＝</t>
    <phoneticPr fontId="3"/>
  </si>
  <si>
    <t>合計</t>
    <rPh sb="0" eb="2">
      <t>ゴウケイ</t>
    </rPh>
    <phoneticPr fontId="3"/>
  </si>
  <si>
    <t>　新技術：</t>
    <rPh sb="1" eb="4">
      <t>シンギジュツ</t>
    </rPh>
    <phoneticPr fontId="3"/>
  </si>
  <si>
    <t>◆工程</t>
    <rPh sb="1" eb="3">
      <t>コウテイ</t>
    </rPh>
    <phoneticPr fontId="3"/>
  </si>
  <si>
    <t>項目</t>
    <rPh sb="0" eb="2">
      <t>コウモク</t>
    </rPh>
    <phoneticPr fontId="3"/>
  </si>
  <si>
    <t>数量</t>
    <rPh sb="0" eb="2">
      <t>スウリョウ</t>
    </rPh>
    <phoneticPr fontId="3"/>
  </si>
  <si>
    <t>単位</t>
    <rPh sb="0" eb="2">
      <t>タンイ</t>
    </rPh>
    <phoneticPr fontId="3"/>
  </si>
  <si>
    <t>日数</t>
    <rPh sb="0" eb="2">
      <t>ニッスウ</t>
    </rPh>
    <phoneticPr fontId="3"/>
  </si>
  <si>
    <t>摘要</t>
    <rPh sb="0" eb="2">
      <t>テキヨウ</t>
    </rPh>
    <phoneticPr fontId="3"/>
  </si>
  <si>
    <t>新技術の工程日数は、実施工日数が良いが、日数換算しにくい場合は、下表で算出する。</t>
    <rPh sb="0" eb="3">
      <t>シンギジュツ</t>
    </rPh>
    <rPh sb="4" eb="6">
      <t>コウテイ</t>
    </rPh>
    <rPh sb="6" eb="8">
      <t>ニッスウ</t>
    </rPh>
    <rPh sb="10" eb="11">
      <t>ジツ</t>
    </rPh>
    <rPh sb="11" eb="13">
      <t>セコウ</t>
    </rPh>
    <rPh sb="13" eb="15">
      <t>ニッスウ</t>
    </rPh>
    <rPh sb="16" eb="17">
      <t>ヨ</t>
    </rPh>
    <rPh sb="20" eb="22">
      <t>ニッスウ</t>
    </rPh>
    <rPh sb="22" eb="24">
      <t>カンザン</t>
    </rPh>
    <rPh sb="28" eb="30">
      <t>バアイ</t>
    </rPh>
    <rPh sb="32" eb="34">
      <t>カヒョウ</t>
    </rPh>
    <rPh sb="35" eb="37">
      <t>サンシュツ</t>
    </rPh>
    <phoneticPr fontId="3"/>
  </si>
  <si>
    <t>枚</t>
    <rPh sb="0" eb="1">
      <t>マイ</t>
    </rPh>
    <phoneticPr fontId="3"/>
  </si>
  <si>
    <t>本</t>
    <rPh sb="0" eb="1">
      <t>ホン</t>
    </rPh>
    <phoneticPr fontId="3"/>
  </si>
  <si>
    <t>人</t>
    <rPh sb="0" eb="1">
      <t>ニン</t>
    </rPh>
    <phoneticPr fontId="3"/>
  </si>
  <si>
    <t>№</t>
    <phoneticPr fontId="3"/>
  </si>
  <si>
    <t>新技術名称</t>
    <rPh sb="0" eb="3">
      <t>シンギジュツ</t>
    </rPh>
    <rPh sb="3" eb="5">
      <t>メイショウ</t>
    </rPh>
    <phoneticPr fontId="3"/>
  </si>
  <si>
    <t>NETIS登録番号</t>
    <rPh sb="5" eb="7">
      <t>トウロク</t>
    </rPh>
    <rPh sb="7" eb="9">
      <t>バンゴウ</t>
    </rPh>
    <phoneticPr fontId="3"/>
  </si>
  <si>
    <t>備考</t>
    <rPh sb="0" eb="2">
      <t>ビコウ</t>
    </rPh>
    <phoneticPr fontId="3"/>
  </si>
  <si>
    <t>「活用効果調査表」の経済性・工程比較
算出根拠「作成例」　掲載技術一覧</t>
    <rPh sb="1" eb="3">
      <t>カツヨウ</t>
    </rPh>
    <rPh sb="3" eb="5">
      <t>コウカ</t>
    </rPh>
    <rPh sb="5" eb="8">
      <t>チョウサヒョウ</t>
    </rPh>
    <rPh sb="10" eb="13">
      <t>ケイザイセイ</t>
    </rPh>
    <rPh sb="14" eb="16">
      <t>コウテイ</t>
    </rPh>
    <rPh sb="16" eb="18">
      <t>ヒカク</t>
    </rPh>
    <rPh sb="19" eb="21">
      <t>サンシュツ</t>
    </rPh>
    <rPh sb="21" eb="23">
      <t>コンキョ</t>
    </rPh>
    <rPh sb="24" eb="27">
      <t>サクセイレイ</t>
    </rPh>
    <rPh sb="29" eb="31">
      <t>ケイサイ</t>
    </rPh>
    <rPh sb="31" eb="33">
      <t>ギジュツ</t>
    </rPh>
    <rPh sb="33" eb="35">
      <t>イチラン</t>
    </rPh>
    <phoneticPr fontId="3"/>
  </si>
  <si>
    <t>項目</t>
  </si>
  <si>
    <t>仕様</t>
  </si>
  <si>
    <t>数量</t>
  </si>
  <si>
    <t>単位</t>
  </si>
  <si>
    <t>単価</t>
  </si>
  <si>
    <t>金額</t>
  </si>
  <si>
    <t>摘要</t>
  </si>
  <si>
    <t>従来技術：</t>
    <rPh sb="0" eb="2">
      <t>ジュウライ</t>
    </rPh>
    <rPh sb="2" eb="4">
      <t>ギジュツ</t>
    </rPh>
    <phoneticPr fontId="3"/>
  </si>
  <si>
    <t>諸雑費</t>
    <rPh sb="0" eb="1">
      <t>ショ</t>
    </rPh>
    <rPh sb="1" eb="3">
      <t>ザッピ</t>
    </rPh>
    <phoneticPr fontId="3"/>
  </si>
  <si>
    <t>式</t>
    <rPh sb="0" eb="1">
      <t>シキ</t>
    </rPh>
    <phoneticPr fontId="3"/>
  </si>
  <si>
    <t>特殊作業員</t>
    <rPh sb="0" eb="2">
      <t>トクシュ</t>
    </rPh>
    <rPh sb="2" eb="5">
      <t>サギョウイン</t>
    </rPh>
    <phoneticPr fontId="3"/>
  </si>
  <si>
    <t>普通作業員</t>
    <rPh sb="0" eb="2">
      <t>フツウ</t>
    </rPh>
    <rPh sb="2" eb="5">
      <t>サギョウイン</t>
    </rPh>
    <phoneticPr fontId="3"/>
  </si>
  <si>
    <t>QS-170031-A</t>
    <phoneticPr fontId="3"/>
  </si>
  <si>
    <r>
      <t>　</t>
    </r>
    <r>
      <rPr>
        <sz val="12"/>
        <color indexed="12"/>
        <rFont val="ＭＳ Ｐゴシック"/>
        <family val="3"/>
        <charset val="128"/>
      </rPr>
      <t>本「作成例」は、新技術「活用効果調査表」の作成において新技術と従来技術の経済性比較金額・工程比較日数の算出が難しいことから、その作成を支援する目的で、労務・材料単価・条件を入力するだけで、比較する施工費・工程日数を算出できるようにした内訳表です。
　活用効果調査表を作成、チェックする時に活用いただければ幸いです。</t>
    </r>
    <r>
      <rPr>
        <sz val="12"/>
        <rFont val="ＭＳ Ｐゴシック"/>
        <family val="3"/>
        <charset val="128"/>
      </rPr>
      <t xml:space="preserve">
　掲載データは、Ｒ５年３月時点のものになります。
　</t>
    </r>
    <r>
      <rPr>
        <sz val="12"/>
        <color indexed="10"/>
        <rFont val="ＭＳ Ｐゴシック"/>
        <family val="3"/>
        <charset val="128"/>
      </rPr>
      <t>各技術の作成例は、№かNETIS登録番号をクリックすると各技術のページが開きます。</t>
    </r>
    <rPh sb="1" eb="2">
      <t>ホン</t>
    </rPh>
    <rPh sb="3" eb="6">
      <t>サクセイレイ</t>
    </rPh>
    <rPh sb="9" eb="12">
      <t>シンギジュツ</t>
    </rPh>
    <rPh sb="13" eb="15">
      <t>カツヨウ</t>
    </rPh>
    <rPh sb="15" eb="17">
      <t>コウカ</t>
    </rPh>
    <rPh sb="17" eb="19">
      <t>チョウサ</t>
    </rPh>
    <rPh sb="19" eb="20">
      <t>ヒョウ</t>
    </rPh>
    <rPh sb="22" eb="24">
      <t>サクセイ</t>
    </rPh>
    <rPh sb="28" eb="31">
      <t>シンギジュツ</t>
    </rPh>
    <rPh sb="32" eb="34">
      <t>ジュウライ</t>
    </rPh>
    <rPh sb="34" eb="36">
      <t>ギジュツ</t>
    </rPh>
    <rPh sb="37" eb="40">
      <t>ケイザイセイ</t>
    </rPh>
    <rPh sb="40" eb="42">
      <t>ヒカク</t>
    </rPh>
    <rPh sb="42" eb="44">
      <t>キンガク</t>
    </rPh>
    <rPh sb="45" eb="47">
      <t>コウテイ</t>
    </rPh>
    <rPh sb="47" eb="49">
      <t>ヒカク</t>
    </rPh>
    <rPh sb="49" eb="51">
      <t>ニッスウ</t>
    </rPh>
    <rPh sb="52" eb="54">
      <t>サンシュツ</t>
    </rPh>
    <rPh sb="55" eb="56">
      <t>ムズカ</t>
    </rPh>
    <rPh sb="65" eb="67">
      <t>サクセイ</t>
    </rPh>
    <rPh sb="68" eb="70">
      <t>シエン</t>
    </rPh>
    <rPh sb="72" eb="74">
      <t>モクテキ</t>
    </rPh>
    <rPh sb="76" eb="78">
      <t>ロウム</t>
    </rPh>
    <rPh sb="79" eb="81">
      <t>ザイリョウ</t>
    </rPh>
    <rPh sb="81" eb="83">
      <t>タンカ</t>
    </rPh>
    <rPh sb="84" eb="86">
      <t>ジョウケン</t>
    </rPh>
    <rPh sb="87" eb="89">
      <t>ニュウリョク</t>
    </rPh>
    <rPh sb="95" eb="97">
      <t>ヒカク</t>
    </rPh>
    <rPh sb="99" eb="102">
      <t>セコウヒ</t>
    </rPh>
    <rPh sb="103" eb="105">
      <t>コウテイ</t>
    </rPh>
    <rPh sb="105" eb="107">
      <t>ニッスウ</t>
    </rPh>
    <rPh sb="108" eb="110">
      <t>サンシュツ</t>
    </rPh>
    <rPh sb="118" eb="121">
      <t>ウチワケヒョウ</t>
    </rPh>
    <rPh sb="126" eb="128">
      <t>カツヨウ</t>
    </rPh>
    <rPh sb="128" eb="130">
      <t>コウカ</t>
    </rPh>
    <rPh sb="130" eb="133">
      <t>チョウサヒョウ</t>
    </rPh>
    <rPh sb="134" eb="136">
      <t>サクセイ</t>
    </rPh>
    <rPh sb="143" eb="144">
      <t>ジ</t>
    </rPh>
    <rPh sb="145" eb="147">
      <t>カツヨウ</t>
    </rPh>
    <rPh sb="153" eb="154">
      <t>サイワ</t>
    </rPh>
    <rPh sb="160" eb="162">
      <t>ケイサイ</t>
    </rPh>
    <rPh sb="169" eb="170">
      <t>ネン</t>
    </rPh>
    <rPh sb="171" eb="172">
      <t>ガツ</t>
    </rPh>
    <rPh sb="172" eb="174">
      <t>ジテン</t>
    </rPh>
    <rPh sb="185" eb="186">
      <t>カク</t>
    </rPh>
    <rPh sb="186" eb="188">
      <t>ギジュツ</t>
    </rPh>
    <rPh sb="189" eb="192">
      <t>サクセイレイ</t>
    </rPh>
    <rPh sb="201" eb="203">
      <t>トウロク</t>
    </rPh>
    <rPh sb="203" eb="205">
      <t>バンゴウ</t>
    </rPh>
    <rPh sb="213" eb="214">
      <t>カク</t>
    </rPh>
    <rPh sb="214" eb="216">
      <t>ギジュツ</t>
    </rPh>
    <rPh sb="221" eb="222">
      <t>ヒラ</t>
    </rPh>
    <phoneticPr fontId="3"/>
  </si>
  <si>
    <t>※NETIS掲載が終了した技術は削除していきます。</t>
    <rPh sb="6" eb="8">
      <t>ケイサイ</t>
    </rPh>
    <rPh sb="9" eb="11">
      <t>シュウリョウ</t>
    </rPh>
    <rPh sb="13" eb="15">
      <t>ギジュツ</t>
    </rPh>
    <rPh sb="16" eb="18">
      <t>サクジョ</t>
    </rPh>
    <phoneticPr fontId="3"/>
  </si>
  <si>
    <t>活用効果調査事例(参考)：施工管理システム</t>
    <rPh sb="6" eb="8">
      <t>ジレイ</t>
    </rPh>
    <rPh sb="13" eb="17">
      <t>セコウカンリ</t>
    </rPh>
    <phoneticPr fontId="3"/>
  </si>
  <si>
    <t>トータルステーションとレベルによる計測及び手作業での管理</t>
    <phoneticPr fontId="30"/>
  </si>
  <si>
    <t>3Dテクノロジーを用いた計測及び誘導システム</t>
    <phoneticPr fontId="30"/>
  </si>
  <si>
    <t>・</t>
    <phoneticPr fontId="3"/>
  </si>
  <si>
    <t>資材単価＝R04 .01 建設物価</t>
    <rPh sb="0" eb="2">
      <t>シザイ</t>
    </rPh>
    <rPh sb="2" eb="4">
      <t>タンカ</t>
    </rPh>
    <rPh sb="13" eb="15">
      <t>ケンセツ</t>
    </rPh>
    <rPh sb="15" eb="17">
      <t>ブッカ</t>
    </rPh>
    <phoneticPr fontId="3"/>
  </si>
  <si>
    <t>・歩掛＝R03土木工事標準積算基準書</t>
    <rPh sb="1" eb="3">
      <t>ブガカリ</t>
    </rPh>
    <rPh sb="7" eb="9">
      <t>ドボク</t>
    </rPh>
    <rPh sb="9" eb="11">
      <t>コウジ</t>
    </rPh>
    <rPh sb="11" eb="13">
      <t>ヒョウジュン</t>
    </rPh>
    <rPh sb="13" eb="15">
      <t>セキサン</t>
    </rPh>
    <rPh sb="15" eb="17">
      <t>キジュン</t>
    </rPh>
    <rPh sb="17" eb="18">
      <t>ショ</t>
    </rPh>
    <phoneticPr fontId="3"/>
  </si>
  <si>
    <t>労務単価＝R03公共工事設計労務単価　香川県</t>
    <rPh sb="0" eb="2">
      <t>ロウム</t>
    </rPh>
    <rPh sb="2" eb="4">
      <t>タンカ</t>
    </rPh>
    <rPh sb="8" eb="10">
      <t>コウキョウ</t>
    </rPh>
    <rPh sb="10" eb="12">
      <t>コウジ</t>
    </rPh>
    <rPh sb="12" eb="14">
      <t>セッケイ</t>
    </rPh>
    <rPh sb="14" eb="16">
      <t>ロウム</t>
    </rPh>
    <rPh sb="16" eb="18">
      <t>タンカ</t>
    </rPh>
    <rPh sb="19" eb="21">
      <t>カガワ</t>
    </rPh>
    <rPh sb="21" eb="22">
      <t>ケン</t>
    </rPh>
    <phoneticPr fontId="3"/>
  </si>
  <si>
    <t>施工条件＝路盤工（幅7.6m×延長50m）における測量作業、杭設置/施工高管理及び出来形管理</t>
    <rPh sb="0" eb="2">
      <t>セコウ</t>
    </rPh>
    <rPh sb="2" eb="4">
      <t>ジョウケン</t>
    </rPh>
    <rPh sb="5" eb="8">
      <t>ロバンコウ</t>
    </rPh>
    <rPh sb="9" eb="10">
      <t>ハバ</t>
    </rPh>
    <rPh sb="15" eb="17">
      <t>エンチョウ</t>
    </rPh>
    <rPh sb="25" eb="27">
      <t>ソクリョウ</t>
    </rPh>
    <rPh sb="27" eb="29">
      <t>サギョウ</t>
    </rPh>
    <rPh sb="30" eb="33">
      <t>クイセッチ</t>
    </rPh>
    <rPh sb="34" eb="37">
      <t>セコウタカ</t>
    </rPh>
    <rPh sb="37" eb="39">
      <t>カンリ</t>
    </rPh>
    <rPh sb="39" eb="40">
      <t>オヨ</t>
    </rPh>
    <rPh sb="41" eb="44">
      <t>デキガタ</t>
    </rPh>
    <rPh sb="44" eb="46">
      <t>カンリ</t>
    </rPh>
    <phoneticPr fontId="3"/>
  </si>
  <si>
    <r>
      <t>留意事項：従来技術の</t>
    </r>
    <r>
      <rPr>
        <u/>
        <sz val="11"/>
        <color rgb="FFFF0000"/>
        <rFont val="ＭＳ Ｐゴシック"/>
        <family val="3"/>
        <charset val="128"/>
      </rPr>
      <t>計測作業</t>
    </r>
    <r>
      <rPr>
        <sz val="11"/>
        <color rgb="FFFF0000"/>
        <rFont val="ＭＳ Ｐゴシック"/>
        <family val="3"/>
        <charset val="128"/>
      </rPr>
      <t>については、</t>
    </r>
    <r>
      <rPr>
        <u/>
        <sz val="11"/>
        <color rgb="FFFF0000"/>
        <rFont val="ＭＳ Ｐゴシック"/>
        <family val="3"/>
        <charset val="128"/>
      </rPr>
      <t>施工条件に基づいた数量検討</t>
    </r>
    <r>
      <rPr>
        <sz val="11"/>
        <color rgb="FFFF0000"/>
        <rFont val="ＭＳ Ｐゴシック"/>
        <family val="3"/>
        <charset val="128"/>
      </rPr>
      <t>が必要。</t>
    </r>
    <rPh sb="0" eb="4">
      <t>リュウイジコウ</t>
    </rPh>
    <rPh sb="5" eb="9">
      <t>ジュウライギジュツ</t>
    </rPh>
    <rPh sb="10" eb="12">
      <t>ケイソク</t>
    </rPh>
    <rPh sb="12" eb="14">
      <t>サギョウ</t>
    </rPh>
    <rPh sb="20" eb="24">
      <t>セコウジョウケン</t>
    </rPh>
    <rPh sb="25" eb="26">
      <t>モト</t>
    </rPh>
    <rPh sb="29" eb="31">
      <t>スウリョウ</t>
    </rPh>
    <rPh sb="31" eb="33">
      <t>ケントウ</t>
    </rPh>
    <rPh sb="34" eb="36">
      <t>ヒツヨウ</t>
    </rPh>
    <phoneticPr fontId="3"/>
  </si>
  <si>
    <r>
      <t>　　施工条件等により作業人数や</t>
    </r>
    <r>
      <rPr>
        <u/>
        <sz val="11"/>
        <color rgb="FFFF0000"/>
        <rFont val="ＭＳ Ｐゴシック"/>
        <family val="3"/>
        <charset val="128"/>
      </rPr>
      <t>資機材の数量</t>
    </r>
    <r>
      <rPr>
        <sz val="11"/>
        <color rgb="FFFF0000"/>
        <rFont val="ＭＳ Ｐゴシック"/>
        <family val="3"/>
        <charset val="128"/>
      </rPr>
      <t>が変わります。</t>
    </r>
    <r>
      <rPr>
        <u/>
        <sz val="11"/>
        <color rgb="FFFF0000"/>
        <rFont val="ＭＳ Ｐゴシック"/>
        <family val="3"/>
        <charset val="128"/>
      </rPr>
      <t>現場条件に即した比較をお願いします</t>
    </r>
    <r>
      <rPr>
        <sz val="11"/>
        <color rgb="FFFF0000"/>
        <rFont val="ＭＳ Ｐゴシック"/>
        <family val="3"/>
        <charset val="128"/>
      </rPr>
      <t>。</t>
    </r>
    <rPh sb="2" eb="4">
      <t>セコウ</t>
    </rPh>
    <rPh sb="4" eb="6">
      <t>ジョウケン</t>
    </rPh>
    <rPh sb="6" eb="7">
      <t>トウ</t>
    </rPh>
    <rPh sb="10" eb="12">
      <t>サギョウ</t>
    </rPh>
    <rPh sb="12" eb="14">
      <t>ニンズウ</t>
    </rPh>
    <rPh sb="22" eb="23">
      <t>カ</t>
    </rPh>
    <rPh sb="28" eb="30">
      <t>ゲンバ</t>
    </rPh>
    <rPh sb="30" eb="32">
      <t>ジョウケン</t>
    </rPh>
    <rPh sb="33" eb="34">
      <t>ソク</t>
    </rPh>
    <rPh sb="36" eb="38">
      <t>ヒカク</t>
    </rPh>
    <rPh sb="40" eb="41">
      <t>ネガ</t>
    </rPh>
    <phoneticPr fontId="3"/>
  </si>
  <si>
    <t>従来技術の内訳</t>
    <rPh sb="0" eb="2">
      <t>ジュウライ</t>
    </rPh>
    <phoneticPr fontId="3"/>
  </si>
  <si>
    <t>合計</t>
    <rPh sb="0" eb="2">
      <t>ケイ</t>
    </rPh>
    <phoneticPr fontId="3"/>
  </si>
  <si>
    <t>単位数量当り</t>
    <rPh sb="0" eb="3">
      <t>タンイスウ</t>
    </rPh>
    <rPh sb="3" eb="4">
      <t>リョウ</t>
    </rPh>
    <rPh sb="4" eb="5">
      <t>アタ</t>
    </rPh>
    <phoneticPr fontId="3"/>
  </si>
  <si>
    <t>新技術の内訳</t>
    <rPh sb="0" eb="1">
      <t>シン</t>
    </rPh>
    <phoneticPr fontId="3"/>
  </si>
  <si>
    <t>作業日当り標準作業量</t>
    <rPh sb="0" eb="2">
      <t>サギョウ</t>
    </rPh>
    <rPh sb="2" eb="3">
      <t>ビ</t>
    </rPh>
    <rPh sb="3" eb="4">
      <t>アタ</t>
    </rPh>
    <rPh sb="5" eb="7">
      <t>ヒョウジュン</t>
    </rPh>
    <rPh sb="7" eb="9">
      <t>サギョウ</t>
    </rPh>
    <rPh sb="9" eb="10">
      <t>リョウ</t>
    </rPh>
    <phoneticPr fontId="3"/>
  </si>
  <si>
    <t>計測作業</t>
    <rPh sb="0" eb="2">
      <t>ケイソク</t>
    </rPh>
    <rPh sb="2" eb="4">
      <t>サギョウ</t>
    </rPh>
    <phoneticPr fontId="3"/>
  </si>
  <si>
    <t>・以下、効果調査の採点時における参考事項</t>
    <rPh sb="1" eb="3">
      <t>イカ</t>
    </rPh>
    <rPh sb="4" eb="6">
      <t>コウカ</t>
    </rPh>
    <rPh sb="6" eb="8">
      <t>チョウサ</t>
    </rPh>
    <rPh sb="9" eb="11">
      <t>サイテン</t>
    </rPh>
    <rPh sb="11" eb="12">
      <t>ジ</t>
    </rPh>
    <rPh sb="16" eb="18">
      <t>サンコウ</t>
    </rPh>
    <rPh sb="18" eb="20">
      <t>ジコウ</t>
    </rPh>
    <phoneticPr fontId="3"/>
  </si>
  <si>
    <r>
      <t>■効果調査の採点の目安</t>
    </r>
    <r>
      <rPr>
        <b/>
        <sz val="11"/>
        <rFont val="ＭＳ Ｐゴシック"/>
        <family val="3"/>
        <charset val="128"/>
      </rPr>
      <t>(例)</t>
    </r>
    <rPh sb="1" eb="3">
      <t>コウカ</t>
    </rPh>
    <rPh sb="3" eb="5">
      <t>チョウサ</t>
    </rPh>
    <rPh sb="6" eb="8">
      <t>サイテン</t>
    </rPh>
    <rPh sb="9" eb="11">
      <t>メヤス</t>
    </rPh>
    <rPh sb="12" eb="13">
      <t>レイ</t>
    </rPh>
    <phoneticPr fontId="3"/>
  </si>
  <si>
    <t>新技術</t>
    <rPh sb="0" eb="3">
      <t>シンギジュツ</t>
    </rPh>
    <phoneticPr fontId="3"/>
  </si>
  <si>
    <t>従来技術</t>
    <rPh sb="0" eb="2">
      <t>ジュウライ</t>
    </rPh>
    <rPh sb="2" eb="4">
      <t>ギジュツ</t>
    </rPh>
    <phoneticPr fontId="3"/>
  </si>
  <si>
    <t>向上の程度</t>
    <rPh sb="0" eb="2">
      <t>コウジョウ</t>
    </rPh>
    <rPh sb="3" eb="5">
      <t>テイド</t>
    </rPh>
    <phoneticPr fontId="3"/>
  </si>
  <si>
    <t>５段階評価</t>
    <rPh sb="1" eb="3">
      <t>ダンカイ</t>
    </rPh>
    <rPh sb="3" eb="5">
      <t>ヒョウカ</t>
    </rPh>
    <phoneticPr fontId="3"/>
  </si>
  <si>
    <t>※参考値</t>
    <rPh sb="1" eb="3">
      <t>サンコウ</t>
    </rPh>
    <rPh sb="3" eb="4">
      <t>チ</t>
    </rPh>
    <phoneticPr fontId="3"/>
  </si>
  <si>
    <t>経済性</t>
    <rPh sb="0" eb="3">
      <t>ケイザイセイ</t>
    </rPh>
    <phoneticPr fontId="3"/>
  </si>
  <si>
    <t>⇒</t>
    <phoneticPr fontId="3"/>
  </si>
  <si>
    <t>工程</t>
    <rPh sb="0" eb="2">
      <t>コウテイ</t>
    </rPh>
    <phoneticPr fontId="3"/>
  </si>
  <si>
    <t>旧調査表(H26年度以前に運用)と現行調査表の対比表</t>
    <rPh sb="0" eb="1">
      <t>キュウ</t>
    </rPh>
    <rPh sb="1" eb="4">
      <t>チョウサヒョウ</t>
    </rPh>
    <rPh sb="8" eb="9">
      <t>ネン</t>
    </rPh>
    <rPh sb="9" eb="10">
      <t>ド</t>
    </rPh>
    <rPh sb="10" eb="12">
      <t>イゼン</t>
    </rPh>
    <rPh sb="13" eb="15">
      <t>ウンヨウ</t>
    </rPh>
    <rPh sb="17" eb="19">
      <t>ゲンコウ</t>
    </rPh>
    <rPh sb="19" eb="22">
      <t>チョウサヒョウ</t>
    </rPh>
    <rPh sb="23" eb="25">
      <t>タイヒ</t>
    </rPh>
    <rPh sb="25" eb="26">
      <t>ヒョウ</t>
    </rPh>
    <phoneticPr fontId="3"/>
  </si>
  <si>
    <t>従来技術に対する優位性</t>
    <rPh sb="0" eb="2">
      <t>ジュウライ</t>
    </rPh>
    <rPh sb="2" eb="4">
      <t>ギジュツ</t>
    </rPh>
    <rPh sb="5" eb="6">
      <t>タイ</t>
    </rPh>
    <rPh sb="8" eb="11">
      <t>ユウイセイ</t>
    </rPh>
    <phoneticPr fontId="3"/>
  </si>
  <si>
    <t>旧調査表の
変化率</t>
    <rPh sb="0" eb="1">
      <t>キュウ</t>
    </rPh>
    <rPh sb="1" eb="4">
      <t>チョウサヒョウ</t>
    </rPh>
    <rPh sb="6" eb="8">
      <t>ヘンカ</t>
    </rPh>
    <rPh sb="8" eb="9">
      <t>リツ</t>
    </rPh>
    <phoneticPr fontId="3"/>
  </si>
  <si>
    <t>現行調査表の
5段階評価</t>
    <rPh sb="0" eb="2">
      <t>ゲンコウ</t>
    </rPh>
    <rPh sb="2" eb="5">
      <t>チョウサヒョウ</t>
    </rPh>
    <rPh sb="8" eb="10">
      <t>ダンカイ</t>
    </rPh>
    <rPh sb="10" eb="12">
      <t>ヒョウカ</t>
    </rPh>
    <phoneticPr fontId="3"/>
  </si>
  <si>
    <t>大幅に優れる</t>
    <rPh sb="0" eb="2">
      <t>オオハバ</t>
    </rPh>
    <rPh sb="3" eb="4">
      <t>スグ</t>
    </rPh>
    <phoneticPr fontId="3"/>
  </si>
  <si>
    <t>60％≦N</t>
    <phoneticPr fontId="3"/>
  </si>
  <si>
    <t>優れる</t>
    <rPh sb="0" eb="1">
      <t>スグ</t>
    </rPh>
    <phoneticPr fontId="3"/>
  </si>
  <si>
    <t>20％≦N＜60％</t>
    <phoneticPr fontId="3"/>
  </si>
  <si>
    <t>同等</t>
    <rPh sb="0" eb="2">
      <t>ドウトウ</t>
    </rPh>
    <phoneticPr fontId="3"/>
  </si>
  <si>
    <t>-20％≦N＜20％</t>
    <rPh sb="0" eb="10">
      <t>ミマン</t>
    </rPh>
    <phoneticPr fontId="3"/>
  </si>
  <si>
    <t>劣る</t>
    <rPh sb="0" eb="1">
      <t>オト</t>
    </rPh>
    <phoneticPr fontId="3"/>
  </si>
  <si>
    <t>-60％≦N＜-20％</t>
    <phoneticPr fontId="3"/>
  </si>
  <si>
    <t>大幅に劣る</t>
    <rPh sb="0" eb="2">
      <t>オオハバ</t>
    </rPh>
    <rPh sb="3" eb="4">
      <t>オト</t>
    </rPh>
    <phoneticPr fontId="3"/>
  </si>
  <si>
    <t>N＜-60％</t>
    <phoneticPr fontId="3"/>
  </si>
  <si>
    <t>3Dテクノロジーを用いた計測及び誘導システム</t>
    <phoneticPr fontId="3"/>
  </si>
  <si>
    <t>労務単価</t>
  </si>
  <si>
    <t>m2当り</t>
  </si>
  <si>
    <t>R03年度単価香川県</t>
    <rPh sb="3" eb="4">
      <t>ネン</t>
    </rPh>
    <rPh sb="4" eb="5">
      <t>ド</t>
    </rPh>
    <rPh sb="5" eb="7">
      <t>タンカ</t>
    </rPh>
    <rPh sb="7" eb="10">
      <t>カガワケン</t>
    </rPh>
    <phoneticPr fontId="3"/>
  </si>
  <si>
    <t>工事区分・工種・種別・細別</t>
  </si>
  <si>
    <t>規格</t>
  </si>
  <si>
    <t>機械損料</t>
    <rPh sb="0" eb="4">
      <t>キカイソンリョウ</t>
    </rPh>
    <phoneticPr fontId="3"/>
  </si>
  <si>
    <t>レーザースキャナ損料</t>
    <phoneticPr fontId="3"/>
  </si>
  <si>
    <t>ミドルレンジタイプ</t>
    <phoneticPr fontId="3"/>
  </si>
  <si>
    <t>日</t>
  </si>
  <si>
    <t>運転手(特殊)</t>
    <rPh sb="0" eb="3">
      <t>ウンテンシュ</t>
    </rPh>
    <rPh sb="4" eb="6">
      <t>トクシュ</t>
    </rPh>
    <phoneticPr fontId="3"/>
  </si>
  <si>
    <t>トータルステーション損料</t>
    <phoneticPr fontId="3"/>
  </si>
  <si>
    <t>測量技師</t>
    <rPh sb="0" eb="4">
      <t>ソクリョウギシ</t>
    </rPh>
    <phoneticPr fontId="3"/>
  </si>
  <si>
    <t>自動追尾型</t>
    <phoneticPr fontId="3"/>
  </si>
  <si>
    <t>建設機械賃貸料金</t>
  </si>
  <si>
    <t>MAGNET Enterprise</t>
    <phoneticPr fontId="3"/>
  </si>
  <si>
    <t>クラウドサービス</t>
    <phoneticPr fontId="3"/>
  </si>
  <si>
    <t>トラッククレーン運転</t>
  </si>
  <si>
    <t>ブルドーザ運転</t>
  </si>
  <si>
    <t>タイヤローラ運転</t>
  </si>
  <si>
    <t>m2</t>
  </si>
  <si>
    <t>トータルステーションとレベルによる計測及び手作業での管理</t>
    <phoneticPr fontId="3"/>
  </si>
  <si>
    <t>労務単価</t>
    <rPh sb="0" eb="2">
      <t>ロウム</t>
    </rPh>
    <rPh sb="2" eb="4">
      <t>タンカ</t>
    </rPh>
    <phoneticPr fontId="3"/>
  </si>
  <si>
    <t>m2当り</t>
    <rPh sb="2" eb="3">
      <t>アタ</t>
    </rPh>
    <phoneticPr fontId="3"/>
  </si>
  <si>
    <t>工事区分・工種・種別・細別</t>
    <rPh sb="0" eb="2">
      <t>コウジ</t>
    </rPh>
    <rPh sb="2" eb="4">
      <t>クブン</t>
    </rPh>
    <rPh sb="5" eb="7">
      <t>コウシュ</t>
    </rPh>
    <rPh sb="8" eb="10">
      <t>シュベツ</t>
    </rPh>
    <rPh sb="11" eb="13">
      <t>サイベツ</t>
    </rPh>
    <phoneticPr fontId="3"/>
  </si>
  <si>
    <t>規格</t>
    <rPh sb="0" eb="2">
      <t>キカク</t>
    </rPh>
    <phoneticPr fontId="3"/>
  </si>
  <si>
    <t>単価</t>
    <rPh sb="0" eb="2">
      <t>タンカ</t>
    </rPh>
    <phoneticPr fontId="3"/>
  </si>
  <si>
    <t>金額</t>
    <rPh sb="0" eb="2">
      <t>キンガク</t>
    </rPh>
    <phoneticPr fontId="3"/>
  </si>
  <si>
    <t>人日</t>
    <rPh sb="0" eb="2">
      <t>ニンニチ</t>
    </rPh>
    <phoneticPr fontId="3"/>
  </si>
  <si>
    <t>普及型2級トータルステーション</t>
    <rPh sb="0" eb="2">
      <t>フキュウ</t>
    </rPh>
    <rPh sb="2" eb="3">
      <t>ガタ</t>
    </rPh>
    <rPh sb="4" eb="5">
      <t>キュウ</t>
    </rPh>
    <phoneticPr fontId="3"/>
  </si>
  <si>
    <t>機械損料</t>
    <rPh sb="0" eb="2">
      <t>キカイ</t>
    </rPh>
    <rPh sb="2" eb="4">
      <t>ソンリョウ</t>
    </rPh>
    <phoneticPr fontId="3"/>
  </si>
  <si>
    <t>2級レベル</t>
    <rPh sb="1" eb="2">
      <t>キュウ</t>
    </rPh>
    <phoneticPr fontId="3"/>
  </si>
  <si>
    <t>測量技師</t>
    <rPh sb="0" eb="2">
      <t>ソクリョウ</t>
    </rPh>
    <rPh sb="2" eb="4">
      <t>ギシ</t>
    </rPh>
    <phoneticPr fontId="3"/>
  </si>
  <si>
    <t>建設機械賃貸料金</t>
    <rPh sb="0" eb="2">
      <t>ケンセツ</t>
    </rPh>
    <rPh sb="2" eb="4">
      <t>キカイ</t>
    </rPh>
    <rPh sb="4" eb="6">
      <t>チンタイ</t>
    </rPh>
    <rPh sb="6" eb="8">
      <t>リョウキン</t>
    </rPh>
    <phoneticPr fontId="3"/>
  </si>
  <si>
    <t>トラッククレーン運転</t>
    <rPh sb="8" eb="10">
      <t>ウンテン</t>
    </rPh>
    <phoneticPr fontId="3"/>
  </si>
  <si>
    <t>台･日</t>
    <rPh sb="0" eb="1">
      <t>ダイ</t>
    </rPh>
    <rPh sb="2" eb="3">
      <t>ニチ</t>
    </rPh>
    <phoneticPr fontId="3"/>
  </si>
  <si>
    <t>(油圧式4.8～4.9ｔ吊り)</t>
    <phoneticPr fontId="3"/>
  </si>
  <si>
    <t>ブルドーザ運転</t>
    <rPh sb="5" eb="7">
      <t>ウンテン</t>
    </rPh>
    <phoneticPr fontId="3"/>
  </si>
  <si>
    <t>(排出ガス対策、普通15ｔ)</t>
    <phoneticPr fontId="3"/>
  </si>
  <si>
    <t>←湿地ブル16ｔを引用</t>
    <rPh sb="1" eb="3">
      <t>シッチ</t>
    </rPh>
    <rPh sb="9" eb="11">
      <t>インヨウ</t>
    </rPh>
    <phoneticPr fontId="3"/>
  </si>
  <si>
    <t>タイヤローラ運転</t>
    <rPh sb="6" eb="8">
      <t>ウンテン</t>
    </rPh>
    <phoneticPr fontId="3"/>
  </si>
  <si>
    <t>(排出ガス対策、8～20ｔ)</t>
    <phoneticPr fontId="3"/>
  </si>
  <si>
    <t>KT-170034-VE</t>
    <phoneticPr fontId="3"/>
  </si>
  <si>
    <t>掲載終了年月</t>
    <rPh sb="0" eb="2">
      <t>ケイサイ</t>
    </rPh>
    <rPh sb="2" eb="4">
      <t>シュウリョウ</t>
    </rPh>
    <rPh sb="4" eb="5">
      <t>ネン</t>
    </rPh>
    <rPh sb="5" eb="6">
      <t>ゲツ</t>
    </rPh>
    <phoneticPr fontId="3"/>
  </si>
  <si>
    <t>Ｒ１０．３</t>
    <phoneticPr fontId="3"/>
  </si>
  <si>
    <t>水準器等による鉛直性の確保と、TS(トータルステーション)による計測</t>
    <phoneticPr fontId="30"/>
  </si>
  <si>
    <t>杭精度管理システム「インプラントNAVI」</t>
    <phoneticPr fontId="30"/>
  </si>
  <si>
    <t>施工条件＝ジャイロプレス工法(回転圧入)による鋼管杭連続壁、鋼管杭 φ1000mm、L=15m(圧入長14m)、100本</t>
    <rPh sb="0" eb="2">
      <t>セコウ</t>
    </rPh>
    <rPh sb="2" eb="4">
      <t>ジョウケン</t>
    </rPh>
    <rPh sb="12" eb="14">
      <t>コウホウ</t>
    </rPh>
    <rPh sb="15" eb="17">
      <t>カイテン</t>
    </rPh>
    <rPh sb="17" eb="19">
      <t>アツニュウ</t>
    </rPh>
    <rPh sb="23" eb="26">
      <t>コウカングイ</t>
    </rPh>
    <rPh sb="26" eb="28">
      <t>レンゾク</t>
    </rPh>
    <rPh sb="28" eb="29">
      <t>ヘキ</t>
    </rPh>
    <rPh sb="30" eb="32">
      <t>コウカン</t>
    </rPh>
    <rPh sb="32" eb="33">
      <t>クイ</t>
    </rPh>
    <rPh sb="48" eb="50">
      <t>アツニュウ</t>
    </rPh>
    <rPh sb="50" eb="51">
      <t>チョウ</t>
    </rPh>
    <rPh sb="59" eb="60">
      <t>ホン</t>
    </rPh>
    <phoneticPr fontId="3"/>
  </si>
  <si>
    <t>　　地盤条件…GL～-7m：粘性土(最大N値=5)、-7～-12m：砂礫層(最大N値=40)、-12～-15m：軟岩(最大N値=300(換算))</t>
    <rPh sb="2" eb="6">
      <t>ジバンジョウケン</t>
    </rPh>
    <phoneticPr fontId="3"/>
  </si>
  <si>
    <t>留意事項：地盤条件により圧入に係る施工日数は変わるが、新技術と従来技術の違いによる施工日数の差はありません。</t>
    <rPh sb="0" eb="4">
      <t>リュウイジコウ</t>
    </rPh>
    <rPh sb="5" eb="7">
      <t>ジバン</t>
    </rPh>
    <rPh sb="7" eb="9">
      <t>ジョウケン</t>
    </rPh>
    <rPh sb="12" eb="14">
      <t>アツニュウ</t>
    </rPh>
    <rPh sb="15" eb="16">
      <t>カカ</t>
    </rPh>
    <rPh sb="17" eb="19">
      <t>セコウ</t>
    </rPh>
    <rPh sb="19" eb="21">
      <t>ニッスウ</t>
    </rPh>
    <rPh sb="22" eb="23">
      <t>カ</t>
    </rPh>
    <rPh sb="27" eb="30">
      <t>シンギジュツ</t>
    </rPh>
    <rPh sb="31" eb="35">
      <t>ジュウライギジュツ</t>
    </rPh>
    <rPh sb="36" eb="37">
      <t>チガ</t>
    </rPh>
    <rPh sb="41" eb="45">
      <t>セコウニッスウ</t>
    </rPh>
    <rPh sb="46" eb="47">
      <t>サ</t>
    </rPh>
    <phoneticPr fontId="3"/>
  </si>
  <si>
    <r>
      <t>　　施工日数等によりのべ作業人数や</t>
    </r>
    <r>
      <rPr>
        <u/>
        <sz val="11"/>
        <color rgb="FFFF0000"/>
        <rFont val="ＭＳ Ｐゴシック"/>
        <family val="3"/>
        <charset val="128"/>
      </rPr>
      <t>資機材の数量</t>
    </r>
    <r>
      <rPr>
        <sz val="11"/>
        <color rgb="FFFF0000"/>
        <rFont val="ＭＳ Ｐゴシック"/>
        <family val="3"/>
        <charset val="128"/>
      </rPr>
      <t>が変わります。</t>
    </r>
    <r>
      <rPr>
        <u/>
        <sz val="11"/>
        <color rgb="FFFF0000"/>
        <rFont val="ＭＳ Ｐゴシック"/>
        <family val="3"/>
        <charset val="128"/>
      </rPr>
      <t>現場条件に即した比較をお願いします</t>
    </r>
    <r>
      <rPr>
        <sz val="11"/>
        <color rgb="FFFF0000"/>
        <rFont val="ＭＳ Ｐゴシック"/>
        <family val="3"/>
        <charset val="128"/>
      </rPr>
      <t>。</t>
    </r>
    <rPh sb="2" eb="4">
      <t>セコウ</t>
    </rPh>
    <rPh sb="4" eb="6">
      <t>ニッスウ</t>
    </rPh>
    <rPh sb="6" eb="7">
      <t>トウ</t>
    </rPh>
    <rPh sb="12" eb="14">
      <t>サギョウ</t>
    </rPh>
    <rPh sb="14" eb="16">
      <t>ニンズウ</t>
    </rPh>
    <rPh sb="24" eb="25">
      <t>カ</t>
    </rPh>
    <rPh sb="30" eb="32">
      <t>ゲンバ</t>
    </rPh>
    <rPh sb="32" eb="34">
      <t>ジョウケン</t>
    </rPh>
    <rPh sb="35" eb="36">
      <t>ソク</t>
    </rPh>
    <rPh sb="38" eb="40">
      <t>ヒカク</t>
    </rPh>
    <rPh sb="42" eb="43">
      <t>ネガ</t>
    </rPh>
    <phoneticPr fontId="3"/>
  </si>
  <si>
    <t>圧入作業</t>
    <rPh sb="0" eb="2">
      <t>アツニュウ</t>
    </rPh>
    <rPh sb="2" eb="4">
      <t>サギョウ</t>
    </rPh>
    <phoneticPr fontId="3"/>
  </si>
  <si>
    <t>本</t>
    <phoneticPr fontId="3"/>
  </si>
  <si>
    <t>水準器等による鉛直性の確保と、TS(トータルステーション)による計測</t>
    <phoneticPr fontId="3"/>
  </si>
  <si>
    <t>本当り</t>
    <rPh sb="0" eb="1">
      <t>ホン</t>
    </rPh>
    <rPh sb="1" eb="2">
      <t>アタ</t>
    </rPh>
    <phoneticPr fontId="3"/>
  </si>
  <si>
    <t>測量助手</t>
    <rPh sb="0" eb="4">
      <t>ソクリョウジョシュ</t>
    </rPh>
    <phoneticPr fontId="3"/>
  </si>
  <si>
    <t>トータルステーション</t>
    <phoneticPr fontId="3"/>
  </si>
  <si>
    <t>1級</t>
    <rPh sb="1" eb="2">
      <t>キュウ</t>
    </rPh>
    <phoneticPr fontId="3"/>
  </si>
  <si>
    <t>杭精度管理システム「インプラントNAVI」</t>
    <phoneticPr fontId="3"/>
  </si>
  <si>
    <t>本当り</t>
    <rPh sb="0" eb="1">
      <t>ホン</t>
    </rPh>
    <phoneticPr fontId="3"/>
  </si>
  <si>
    <t>システム費</t>
    <rPh sb="4" eb="5">
      <t>ヒ</t>
    </rPh>
    <phoneticPr fontId="3"/>
  </si>
  <si>
    <t>ソフト費、PC等</t>
    <rPh sb="3" eb="4">
      <t>ヒ</t>
    </rPh>
    <rPh sb="7" eb="8">
      <t>トウ</t>
    </rPh>
    <phoneticPr fontId="3"/>
  </si>
  <si>
    <t>SK-190009-VE</t>
    <phoneticPr fontId="3"/>
  </si>
  <si>
    <t>Ｒ１２．３</t>
    <phoneticPr fontId="3"/>
  </si>
  <si>
    <t>活用効果調査事例(参考)：深層混合処理工</t>
    <rPh sb="6" eb="8">
      <t>ジレイ</t>
    </rPh>
    <rPh sb="13" eb="17">
      <t>シンソウコンゴウ</t>
    </rPh>
    <rPh sb="17" eb="19">
      <t>ショリ</t>
    </rPh>
    <rPh sb="19" eb="20">
      <t>コウ</t>
    </rPh>
    <phoneticPr fontId="3"/>
  </si>
  <si>
    <t xml:space="preserve">深層混合処理工法(スラリー攪拌工)+先行削孔 </t>
    <phoneticPr fontId="30"/>
  </si>
  <si>
    <t>CI-CMC-HA工法</t>
    <phoneticPr fontId="30"/>
  </si>
  <si>
    <t>施工条件＝改良率50％以上、改良深25m　　※施工機械類組立解体及び運搬費を除く</t>
    <rPh sb="0" eb="2">
      <t>セコウ</t>
    </rPh>
    <rPh sb="2" eb="4">
      <t>ジョウケン</t>
    </rPh>
    <rPh sb="5" eb="7">
      <t>カイリョウ</t>
    </rPh>
    <rPh sb="7" eb="8">
      <t>リツ</t>
    </rPh>
    <rPh sb="11" eb="13">
      <t>イジョウ</t>
    </rPh>
    <rPh sb="14" eb="16">
      <t>カイリョウ</t>
    </rPh>
    <rPh sb="16" eb="17">
      <t>シン</t>
    </rPh>
    <rPh sb="23" eb="25">
      <t>セコウ</t>
    </rPh>
    <rPh sb="25" eb="27">
      <t>キカイ</t>
    </rPh>
    <rPh sb="27" eb="28">
      <t>ルイ</t>
    </rPh>
    <rPh sb="28" eb="30">
      <t>クミタテ</t>
    </rPh>
    <rPh sb="30" eb="32">
      <t>カイタイ</t>
    </rPh>
    <rPh sb="32" eb="33">
      <t>オヨ</t>
    </rPh>
    <rPh sb="34" eb="36">
      <t>ウンパン</t>
    </rPh>
    <rPh sb="36" eb="37">
      <t>ヒ</t>
    </rPh>
    <rPh sb="38" eb="39">
      <t>ノゾ</t>
    </rPh>
    <phoneticPr fontId="3"/>
  </si>
  <si>
    <t xml:space="preserve">     (杭径1600mm、杭長25m、二軸施工)</t>
    <rPh sb="6" eb="8">
      <t>クイケイ</t>
    </rPh>
    <rPh sb="15" eb="16">
      <t>クイ</t>
    </rPh>
    <rPh sb="16" eb="17">
      <t>チョウ</t>
    </rPh>
    <rPh sb="21" eb="22">
      <t>ニ</t>
    </rPh>
    <rPh sb="22" eb="23">
      <t>ジク</t>
    </rPh>
    <rPh sb="23" eb="25">
      <t>セコウ</t>
    </rPh>
    <phoneticPr fontId="3"/>
  </si>
  <si>
    <r>
      <t>留意事項：従来技術の</t>
    </r>
    <r>
      <rPr>
        <u/>
        <sz val="11"/>
        <color rgb="FFFF0000"/>
        <rFont val="ＭＳ Ｐゴシック"/>
        <family val="3"/>
        <charset val="128"/>
      </rPr>
      <t>施工機械(先行掘削)の規格</t>
    </r>
    <r>
      <rPr>
        <sz val="11"/>
        <color rgb="FFFF0000"/>
        <rFont val="ＭＳ Ｐゴシック"/>
        <family val="3"/>
        <charset val="128"/>
      </rPr>
      <t>等については、</t>
    </r>
    <r>
      <rPr>
        <u/>
        <sz val="11"/>
        <color rgb="FFFF0000"/>
        <rFont val="ＭＳ Ｐゴシック"/>
        <family val="3"/>
        <charset val="128"/>
      </rPr>
      <t>地盤条件に基づいた検討</t>
    </r>
    <r>
      <rPr>
        <sz val="11"/>
        <color rgb="FFFF0000"/>
        <rFont val="ＭＳ Ｐゴシック"/>
        <family val="3"/>
        <charset val="128"/>
      </rPr>
      <t>が必要。</t>
    </r>
    <rPh sb="0" eb="4">
      <t>リュウイジコウ</t>
    </rPh>
    <rPh sb="5" eb="9">
      <t>ジュウライギジュツ</t>
    </rPh>
    <rPh sb="10" eb="12">
      <t>セコウ</t>
    </rPh>
    <rPh sb="12" eb="14">
      <t>キカイ</t>
    </rPh>
    <rPh sb="15" eb="17">
      <t>センコウ</t>
    </rPh>
    <rPh sb="17" eb="19">
      <t>クッサク</t>
    </rPh>
    <rPh sb="21" eb="23">
      <t>キカク</t>
    </rPh>
    <rPh sb="23" eb="24">
      <t>トウ</t>
    </rPh>
    <rPh sb="30" eb="32">
      <t>ジバン</t>
    </rPh>
    <rPh sb="32" eb="34">
      <t>ジョウケン</t>
    </rPh>
    <rPh sb="35" eb="36">
      <t>モト</t>
    </rPh>
    <rPh sb="39" eb="41">
      <t>ケントウ</t>
    </rPh>
    <rPh sb="42" eb="44">
      <t>ヒツヨウ</t>
    </rPh>
    <phoneticPr fontId="3"/>
  </si>
  <si>
    <r>
      <t>　　地盤条件等により</t>
    </r>
    <r>
      <rPr>
        <u/>
        <sz val="11"/>
        <color rgb="FFFF0000"/>
        <rFont val="ＭＳ Ｐゴシック"/>
        <family val="3"/>
        <charset val="128"/>
      </rPr>
      <t>資機材の数量</t>
    </r>
    <r>
      <rPr>
        <sz val="11"/>
        <color rgb="FFFF0000"/>
        <rFont val="ＭＳ Ｐゴシック"/>
        <family val="3"/>
        <charset val="128"/>
      </rPr>
      <t>が変わるため注意が必要。</t>
    </r>
    <r>
      <rPr>
        <u/>
        <sz val="11"/>
        <color rgb="FFFF0000"/>
        <rFont val="ＭＳ Ｐゴシック"/>
        <family val="3"/>
        <charset val="128"/>
      </rPr>
      <t>現場条件に即した比較をお願いします</t>
    </r>
    <r>
      <rPr>
        <sz val="11"/>
        <color rgb="FFFF0000"/>
        <rFont val="ＭＳ Ｐゴシック"/>
        <family val="3"/>
        <charset val="128"/>
      </rPr>
      <t>。</t>
    </r>
    <rPh sb="2" eb="6">
      <t>ジバンジョウケン</t>
    </rPh>
    <rPh sb="6" eb="7">
      <t>トウ</t>
    </rPh>
    <rPh sb="17" eb="18">
      <t>カ</t>
    </rPh>
    <rPh sb="22" eb="24">
      <t>チュウイ</t>
    </rPh>
    <rPh sb="25" eb="27">
      <t>ヒツヨウ</t>
    </rPh>
    <rPh sb="28" eb="30">
      <t>ゲンバ</t>
    </rPh>
    <rPh sb="30" eb="32">
      <t>ジョウケン</t>
    </rPh>
    <rPh sb="33" eb="34">
      <t>ソク</t>
    </rPh>
    <rPh sb="36" eb="38">
      <t>ヒカク</t>
    </rPh>
    <rPh sb="40" eb="41">
      <t>ネガ</t>
    </rPh>
    <phoneticPr fontId="3"/>
  </si>
  <si>
    <t>深層混合処理工法(スラリー攪拌工)</t>
    <phoneticPr fontId="3"/>
  </si>
  <si>
    <t>本/日</t>
    <rPh sb="0" eb="1">
      <t>ホン</t>
    </rPh>
    <rPh sb="2" eb="3">
      <t>ニチ</t>
    </rPh>
    <phoneticPr fontId="3"/>
  </si>
  <si>
    <t>スラリー攪拌工（二軸施工(変位低減型)、杭径1600mm、杭長25m、打設長26m）</t>
    <rPh sb="4" eb="6">
      <t>カクハン</t>
    </rPh>
    <rPh sb="6" eb="7">
      <t>コウ</t>
    </rPh>
    <rPh sb="8" eb="9">
      <t>ニ</t>
    </rPh>
    <rPh sb="9" eb="10">
      <t>ジク</t>
    </rPh>
    <rPh sb="10" eb="12">
      <t>セコウ</t>
    </rPh>
    <rPh sb="13" eb="15">
      <t>ヘンイ</t>
    </rPh>
    <rPh sb="15" eb="18">
      <t>テイゲンガタ</t>
    </rPh>
    <rPh sb="20" eb="22">
      <t>クイケイ</t>
    </rPh>
    <rPh sb="29" eb="30">
      <t>クイ</t>
    </rPh>
    <rPh sb="30" eb="31">
      <t>チョウ</t>
    </rPh>
    <rPh sb="35" eb="37">
      <t>ダセツ</t>
    </rPh>
    <rPh sb="37" eb="38">
      <t>チョウ</t>
    </rPh>
    <phoneticPr fontId="3"/>
  </si>
  <si>
    <t>土木一般世話役</t>
    <rPh sb="0" eb="7">
      <t>ドボクイッパンセワヤク</t>
    </rPh>
    <phoneticPr fontId="3"/>
  </si>
  <si>
    <t>改良材</t>
    <rPh sb="0" eb="2">
      <t>カイリョウ</t>
    </rPh>
    <rPh sb="2" eb="3">
      <t>ザイ</t>
    </rPh>
    <phoneticPr fontId="3"/>
  </si>
  <si>
    <t>一般軟弱土用(バラ)</t>
    <rPh sb="0" eb="2">
      <t>イッパン</t>
    </rPh>
    <rPh sb="2" eb="4">
      <t>ナンジャク</t>
    </rPh>
    <rPh sb="4" eb="6">
      <t>ドヨウ</t>
    </rPh>
    <phoneticPr fontId="3"/>
  </si>
  <si>
    <t>2022.01高松</t>
    <rPh sb="7" eb="9">
      <t>タカマツ</t>
    </rPh>
    <phoneticPr fontId="3"/>
  </si>
  <si>
    <t>ｔ</t>
    <phoneticPr fontId="3"/>
  </si>
  <si>
    <t>深層混合処理機運転</t>
    <rPh sb="0" eb="2">
      <t>シンソウ</t>
    </rPh>
    <rPh sb="2" eb="4">
      <t>コンゴウ</t>
    </rPh>
    <rPh sb="4" eb="6">
      <t>ショリ</t>
    </rPh>
    <rPh sb="6" eb="7">
      <t>キ</t>
    </rPh>
    <rPh sb="7" eb="9">
      <t>ウンテン</t>
    </rPh>
    <phoneticPr fontId="3"/>
  </si>
  <si>
    <t>二軸式90kW×2</t>
    <rPh sb="0" eb="1">
      <t>ニ</t>
    </rPh>
    <rPh sb="1" eb="2">
      <t>ジク</t>
    </rPh>
    <rPh sb="2" eb="3">
      <t>シキ</t>
    </rPh>
    <phoneticPr fontId="3"/>
  </si>
  <si>
    <t>最大施工深度26m</t>
    <rPh sb="0" eb="2">
      <t>サイダイ</t>
    </rPh>
    <rPh sb="2" eb="4">
      <t>セコウ</t>
    </rPh>
    <rPh sb="4" eb="6">
      <t>シンド</t>
    </rPh>
    <phoneticPr fontId="3"/>
  </si>
  <si>
    <t>スラリプラント運転</t>
    <rPh sb="7" eb="9">
      <t>ウンテン</t>
    </rPh>
    <phoneticPr fontId="3"/>
  </si>
  <si>
    <t>二軸施工</t>
    <rPh sb="0" eb="1">
      <t>ニ</t>
    </rPh>
    <rPh sb="1" eb="2">
      <t>ジク</t>
    </rPh>
    <rPh sb="2" eb="4">
      <t>セコウ</t>
    </rPh>
    <phoneticPr fontId="3"/>
  </si>
  <si>
    <t>杭長20.5m以上、30m未満</t>
    <rPh sb="0" eb="1">
      <t>クイ</t>
    </rPh>
    <rPh sb="1" eb="2">
      <t>チョウ</t>
    </rPh>
    <rPh sb="7" eb="9">
      <t>イジョウ</t>
    </rPh>
    <rPh sb="13" eb="15">
      <t>ミマン</t>
    </rPh>
    <phoneticPr fontId="3"/>
  </si>
  <si>
    <t>6本/日</t>
    <rPh sb="1" eb="2">
      <t>ホン</t>
    </rPh>
    <rPh sb="3" eb="4">
      <t>ニチ</t>
    </rPh>
    <phoneticPr fontId="3"/>
  </si>
  <si>
    <t>深層混合処理機運転</t>
  </si>
  <si>
    <t>日当り</t>
    <rPh sb="0" eb="1">
      <t>ニチ</t>
    </rPh>
    <rPh sb="1" eb="2">
      <t>アタ</t>
    </rPh>
    <phoneticPr fontId="3"/>
  </si>
  <si>
    <t>燃料費</t>
    <rPh sb="0" eb="3">
      <t>ネンリョウヒ</t>
    </rPh>
    <phoneticPr fontId="3"/>
  </si>
  <si>
    <t>ℓ</t>
    <phoneticPr fontId="3"/>
  </si>
  <si>
    <t>機械損料1</t>
    <rPh sb="0" eb="2">
      <t>キカイ</t>
    </rPh>
    <rPh sb="2" eb="4">
      <t>ソンリョウ</t>
    </rPh>
    <phoneticPr fontId="3"/>
  </si>
  <si>
    <t>深層混合処理機[二軸式]</t>
    <rPh sb="0" eb="2">
      <t>シンソウ</t>
    </rPh>
    <rPh sb="2" eb="4">
      <t>コンゴウ</t>
    </rPh>
    <rPh sb="4" eb="6">
      <t>ショリ</t>
    </rPh>
    <rPh sb="6" eb="7">
      <t>キ</t>
    </rPh>
    <rPh sb="8" eb="9">
      <t>ニ</t>
    </rPh>
    <rPh sb="9" eb="10">
      <t>ジク</t>
    </rPh>
    <rPh sb="10" eb="11">
      <t>シキ</t>
    </rPh>
    <phoneticPr fontId="3"/>
  </si>
  <si>
    <t>90kw×2 最大施工深度26m 杭径1600mm</t>
    <phoneticPr fontId="3"/>
  </si>
  <si>
    <t>機械損料2</t>
    <rPh sb="0" eb="2">
      <t>キカイ</t>
    </rPh>
    <rPh sb="2" eb="4">
      <t>ソンリョウ</t>
    </rPh>
    <phoneticPr fontId="3"/>
  </si>
  <si>
    <t>ｽﾗﾘﾌﾟﾗﾝﾄ(全自動)</t>
    <phoneticPr fontId="3"/>
  </si>
  <si>
    <t>軽油(小型ローリー)</t>
    <rPh sb="0" eb="2">
      <t>ケイユ</t>
    </rPh>
    <rPh sb="3" eb="5">
      <t>コガタ</t>
    </rPh>
    <phoneticPr fontId="3"/>
  </si>
  <si>
    <t>電力</t>
    <rPh sb="0" eb="2">
      <t>デンリョク</t>
    </rPh>
    <phoneticPr fontId="3"/>
  </si>
  <si>
    <t>kW</t>
    <phoneticPr fontId="3"/>
  </si>
  <si>
    <t xml:space="preserve">先行削孔 </t>
    <rPh sb="0" eb="2">
      <t>センコウ</t>
    </rPh>
    <rPh sb="2" eb="4">
      <t>サッコウ</t>
    </rPh>
    <phoneticPr fontId="3"/>
  </si>
  <si>
    <t>先行削孔</t>
    <rPh sb="0" eb="2">
      <t>センコウ</t>
    </rPh>
    <rPh sb="2" eb="4">
      <t>サッコウ</t>
    </rPh>
    <phoneticPr fontId="3"/>
  </si>
  <si>
    <t>φ1000 削孔長:26m</t>
    <phoneticPr fontId="3"/>
  </si>
  <si>
    <t>笠石コンクリート工</t>
    <rPh sb="0" eb="1">
      <t>カサ</t>
    </rPh>
    <rPh sb="1" eb="2">
      <t>イシ</t>
    </rPh>
    <rPh sb="8" eb="9">
      <t>コウ</t>
    </rPh>
    <phoneticPr fontId="3"/>
  </si>
  <si>
    <t>m当り</t>
    <rPh sb="1" eb="2">
      <t>アタ</t>
    </rPh>
    <phoneticPr fontId="3"/>
  </si>
  <si>
    <t>作業日当り作業量</t>
    <rPh sb="0" eb="2">
      <t>サギョウ</t>
    </rPh>
    <rPh sb="2" eb="3">
      <t>ビ</t>
    </rPh>
    <rPh sb="3" eb="4">
      <t>アタ</t>
    </rPh>
    <rPh sb="5" eb="7">
      <t>サギョウ</t>
    </rPh>
    <rPh sb="7" eb="8">
      <t>リョウ</t>
    </rPh>
    <phoneticPr fontId="3"/>
  </si>
  <si>
    <t>無筋構造物、人力打設</t>
    <rPh sb="0" eb="2">
      <t>ムキン</t>
    </rPh>
    <rPh sb="2" eb="5">
      <t>コウゾウブツ</t>
    </rPh>
    <rPh sb="6" eb="8">
      <t>ジンリキ</t>
    </rPh>
    <rPh sb="8" eb="10">
      <t>ダセツ</t>
    </rPh>
    <phoneticPr fontId="3"/>
  </si>
  <si>
    <t>施工パッケージ</t>
    <rPh sb="0" eb="1">
      <t>セコウ</t>
    </rPh>
    <phoneticPr fontId="3"/>
  </si>
  <si>
    <t>m3/日</t>
    <rPh sb="3" eb="4">
      <t>ニチ</t>
    </rPh>
    <phoneticPr fontId="3"/>
  </si>
  <si>
    <t>無筋構造物</t>
    <rPh sb="0" eb="2">
      <t>ムキン</t>
    </rPh>
    <rPh sb="2" eb="5">
      <t>コウゾウブツ</t>
    </rPh>
    <phoneticPr fontId="3"/>
  </si>
  <si>
    <t>m2/日</t>
    <rPh sb="3" eb="4">
      <t>ニチ</t>
    </rPh>
    <phoneticPr fontId="3"/>
  </si>
  <si>
    <t>t=200</t>
    <phoneticPr fontId="3"/>
  </si>
  <si>
    <t>R02.11高松</t>
    <rPh sb="4" eb="6">
      <t>ケンセツ</t>
    </rPh>
    <rPh sb="6" eb="8">
      <t>タカマツ</t>
    </rPh>
    <phoneticPr fontId="3"/>
  </si>
  <si>
    <t>R02.11香川県</t>
    <rPh sb="4" eb="6">
      <t>ケンセツ</t>
    </rPh>
    <rPh sb="6" eb="9">
      <t>カガワケン</t>
    </rPh>
    <phoneticPr fontId="3"/>
  </si>
  <si>
    <t>CI-CMC-HA工法</t>
    <phoneticPr fontId="3"/>
  </si>
  <si>
    <t>QS-160049-VE</t>
    <phoneticPr fontId="3"/>
  </si>
  <si>
    <t>Ｒ９．３</t>
    <phoneticPr fontId="3"/>
  </si>
  <si>
    <t>活用効果調査事例(参考)：塗膜除去(剥離剤)</t>
    <rPh sb="6" eb="8">
      <t>ジレイ</t>
    </rPh>
    <rPh sb="13" eb="17">
      <t>トマクジョキョ</t>
    </rPh>
    <rPh sb="18" eb="21">
      <t>ハクリザイ</t>
    </rPh>
    <phoneticPr fontId="3"/>
  </si>
  <si>
    <t>ブラスト工法</t>
    <phoneticPr fontId="30"/>
  </si>
  <si>
    <t>パントレ工法</t>
    <phoneticPr fontId="30"/>
  </si>
  <si>
    <t>施工条件＝塗替え塗装Rc-Ⅱ（素地調整程度2種）、橋梁鉄桁・箱桁、仮設足場は別途計上</t>
    <rPh sb="0" eb="2">
      <t>セコウ</t>
    </rPh>
    <rPh sb="2" eb="4">
      <t>ジョウケン</t>
    </rPh>
    <rPh sb="5" eb="7">
      <t>ヌリカ</t>
    </rPh>
    <rPh sb="8" eb="10">
      <t>トソウ</t>
    </rPh>
    <rPh sb="15" eb="17">
      <t>ソジ</t>
    </rPh>
    <rPh sb="17" eb="19">
      <t>チョウセイ</t>
    </rPh>
    <rPh sb="19" eb="21">
      <t>テイド</t>
    </rPh>
    <rPh sb="22" eb="23">
      <t>シュ</t>
    </rPh>
    <rPh sb="25" eb="27">
      <t>キョウリョウ</t>
    </rPh>
    <rPh sb="27" eb="28">
      <t>テツ</t>
    </rPh>
    <rPh sb="28" eb="29">
      <t>ゲタ</t>
    </rPh>
    <rPh sb="30" eb="31">
      <t>ハコ</t>
    </rPh>
    <rPh sb="31" eb="32">
      <t>ゲタ</t>
    </rPh>
    <rPh sb="33" eb="35">
      <t>カセツ</t>
    </rPh>
    <rPh sb="35" eb="37">
      <t>アシバ</t>
    </rPh>
    <rPh sb="38" eb="40">
      <t>ベット</t>
    </rPh>
    <rPh sb="40" eb="42">
      <t>ケイジョウ</t>
    </rPh>
    <phoneticPr fontId="3"/>
  </si>
  <si>
    <t>留意事項：塗替え後の塗装仕様により求められる素地調整の程度が異なるため、従来技術の設定に留意が必要。</t>
    <rPh sb="0" eb="4">
      <t>リュウイジコウ</t>
    </rPh>
    <rPh sb="5" eb="7">
      <t>ヌリカ</t>
    </rPh>
    <rPh sb="8" eb="9">
      <t>ゴ</t>
    </rPh>
    <rPh sb="10" eb="12">
      <t>トソウ</t>
    </rPh>
    <rPh sb="12" eb="14">
      <t>シヨウ</t>
    </rPh>
    <rPh sb="17" eb="18">
      <t>モト</t>
    </rPh>
    <rPh sb="22" eb="24">
      <t>ソジ</t>
    </rPh>
    <rPh sb="24" eb="26">
      <t>チョウセイ</t>
    </rPh>
    <rPh sb="27" eb="29">
      <t>テイド</t>
    </rPh>
    <rPh sb="30" eb="31">
      <t>コト</t>
    </rPh>
    <rPh sb="36" eb="38">
      <t>ジュウライ</t>
    </rPh>
    <rPh sb="38" eb="40">
      <t>ギジュツ</t>
    </rPh>
    <rPh sb="41" eb="43">
      <t>セッテイ</t>
    </rPh>
    <rPh sb="44" eb="46">
      <t>リュウイ</t>
    </rPh>
    <rPh sb="47" eb="49">
      <t>ヒツヨウ</t>
    </rPh>
    <phoneticPr fontId="3"/>
  </si>
  <si>
    <r>
      <t>　　※本新技術は「素地調整程度2種」であり、「素地調整程度1種」に対応していませんが、</t>
    </r>
    <r>
      <rPr>
        <u/>
        <sz val="11"/>
        <color rgb="FFFF0000"/>
        <rFont val="ＭＳ Ｐゴシック"/>
        <family val="3"/>
        <charset val="128"/>
      </rPr>
      <t/>
    </r>
    <rPh sb="3" eb="4">
      <t>ホン</t>
    </rPh>
    <rPh sb="4" eb="5">
      <t>シン</t>
    </rPh>
    <rPh sb="5" eb="7">
      <t>ギジュツ</t>
    </rPh>
    <rPh sb="9" eb="11">
      <t>ソジ</t>
    </rPh>
    <rPh sb="11" eb="13">
      <t>チョウセイ</t>
    </rPh>
    <rPh sb="13" eb="15">
      <t>テイド</t>
    </rPh>
    <rPh sb="16" eb="17">
      <t>シュ</t>
    </rPh>
    <rPh sb="23" eb="25">
      <t>ソジ</t>
    </rPh>
    <rPh sb="25" eb="27">
      <t>チョウセイ</t>
    </rPh>
    <rPh sb="27" eb="29">
      <t>テイド</t>
    </rPh>
    <rPh sb="30" eb="31">
      <t>シュ</t>
    </rPh>
    <rPh sb="33" eb="35">
      <t>タイオウ</t>
    </rPh>
    <phoneticPr fontId="3"/>
  </si>
  <si>
    <r>
      <t>　　　 申請情報にある比較する従来技術「ブラスト工法」と比較しています。</t>
    </r>
    <r>
      <rPr>
        <u/>
        <sz val="11"/>
        <color rgb="FFFF0000"/>
        <rFont val="ＭＳ Ｐゴシック"/>
        <family val="3"/>
        <charset val="128"/>
      </rPr>
      <t/>
    </r>
    <rPh sb="4" eb="6">
      <t>シンセイ</t>
    </rPh>
    <rPh sb="6" eb="8">
      <t>ジョウホウ</t>
    </rPh>
    <rPh sb="11" eb="13">
      <t>ヒカク</t>
    </rPh>
    <rPh sb="15" eb="17">
      <t>ジュウライ</t>
    </rPh>
    <rPh sb="17" eb="19">
      <t>ギジュツ</t>
    </rPh>
    <rPh sb="24" eb="26">
      <t>コウホウ</t>
    </rPh>
    <rPh sb="28" eb="30">
      <t>ヒカク</t>
    </rPh>
    <phoneticPr fontId="3"/>
  </si>
  <si>
    <r>
      <t>　　施工条件等により</t>
    </r>
    <r>
      <rPr>
        <u/>
        <sz val="11"/>
        <color rgb="FFFF0000"/>
        <rFont val="ＭＳ Ｐゴシック"/>
        <family val="3"/>
        <charset val="128"/>
      </rPr>
      <t>施工方法、飛散防止養生及び廃棄物処理方法</t>
    </r>
    <r>
      <rPr>
        <sz val="11"/>
        <color rgb="FFFF0000"/>
        <rFont val="ＭＳ Ｐゴシック"/>
        <family val="3"/>
        <charset val="128"/>
      </rPr>
      <t>が変わります。</t>
    </r>
    <r>
      <rPr>
        <u/>
        <sz val="11"/>
        <color rgb="FFFF0000"/>
        <rFont val="ＭＳ Ｐゴシック"/>
        <family val="3"/>
        <charset val="128"/>
      </rPr>
      <t/>
    </r>
    <rPh sb="2" eb="6">
      <t>セコウジョウケン</t>
    </rPh>
    <rPh sb="6" eb="7">
      <t>トウ</t>
    </rPh>
    <rPh sb="10" eb="14">
      <t>セコウホウホウ</t>
    </rPh>
    <rPh sb="15" eb="19">
      <t>ヒサンボウシ</t>
    </rPh>
    <rPh sb="19" eb="21">
      <t>ヨウジョウ</t>
    </rPh>
    <rPh sb="21" eb="22">
      <t>オヨ</t>
    </rPh>
    <rPh sb="23" eb="28">
      <t>ハイキブツショリ</t>
    </rPh>
    <rPh sb="28" eb="30">
      <t>ホウホウ</t>
    </rPh>
    <rPh sb="31" eb="32">
      <t>カ</t>
    </rPh>
    <phoneticPr fontId="3"/>
  </si>
  <si>
    <r>
      <t>　　</t>
    </r>
    <r>
      <rPr>
        <u/>
        <sz val="11"/>
        <color rgb="FFFF0000"/>
        <rFont val="ＭＳ Ｐゴシック"/>
        <family val="3"/>
        <charset val="128"/>
      </rPr>
      <t>活用効果調査表作成時では「比較する従来技術」の妥当性に注意して下さい</t>
    </r>
    <r>
      <rPr>
        <sz val="11"/>
        <color rgb="FFFF0000"/>
        <rFont val="ＭＳ Ｐゴシック"/>
        <family val="3"/>
        <charset val="128"/>
      </rPr>
      <t>。</t>
    </r>
    <rPh sb="2" eb="4">
      <t>カツヨウ</t>
    </rPh>
    <rPh sb="4" eb="6">
      <t>コウカ</t>
    </rPh>
    <rPh sb="6" eb="8">
      <t>チョウサ</t>
    </rPh>
    <rPh sb="8" eb="9">
      <t>ヒョウ</t>
    </rPh>
    <rPh sb="9" eb="11">
      <t>サクセイ</t>
    </rPh>
    <rPh sb="11" eb="12">
      <t>ジ</t>
    </rPh>
    <rPh sb="15" eb="17">
      <t>ヒカク</t>
    </rPh>
    <rPh sb="19" eb="21">
      <t>ジュウライ</t>
    </rPh>
    <rPh sb="21" eb="23">
      <t>ギジュツ</t>
    </rPh>
    <rPh sb="25" eb="27">
      <t>ダトウ</t>
    </rPh>
    <rPh sb="27" eb="28">
      <t>セイ</t>
    </rPh>
    <rPh sb="29" eb="31">
      <t>チュウイ</t>
    </rPh>
    <rPh sb="33" eb="34">
      <t>クダ</t>
    </rPh>
    <phoneticPr fontId="3"/>
  </si>
  <si>
    <t>ブラスト工法</t>
    <phoneticPr fontId="3"/>
  </si>
  <si>
    <t>研削剤</t>
    <phoneticPr fontId="3"/>
  </si>
  <si>
    <t>ガーネット</t>
    <phoneticPr fontId="3"/>
  </si>
  <si>
    <t>橋梁塗装工</t>
    <rPh sb="0" eb="2">
      <t>キョウリョウ</t>
    </rPh>
    <rPh sb="2" eb="4">
      <t>トソウ</t>
    </rPh>
    <rPh sb="4" eb="5">
      <t>コウ</t>
    </rPh>
    <phoneticPr fontId="3"/>
  </si>
  <si>
    <t>とび工</t>
    <rPh sb="2" eb="3">
      <t>コウ</t>
    </rPh>
    <phoneticPr fontId="3"/>
  </si>
  <si>
    <t>橋梁塗装工</t>
    <rPh sb="0" eb="5">
      <t>キョウリョウトソウコウ</t>
    </rPh>
    <phoneticPr fontId="3"/>
  </si>
  <si>
    <t>諸雑費</t>
    <rPh sb="0" eb="3">
      <t>ショザッピ</t>
    </rPh>
    <phoneticPr fontId="3"/>
  </si>
  <si>
    <t>備品一式</t>
    <rPh sb="0" eb="4">
      <t>ビヒンイッシキ</t>
    </rPh>
    <phoneticPr fontId="3"/>
  </si>
  <si>
    <t>ラフテレーンクレーン賃料</t>
    <rPh sb="10" eb="12">
      <t>チンリョウ</t>
    </rPh>
    <phoneticPr fontId="3"/>
  </si>
  <si>
    <t>油圧伸縮ジブ10ｔ</t>
    <rPh sb="0" eb="2">
      <t>ユアツ</t>
    </rPh>
    <rPh sb="2" eb="4">
      <t>シンシュク</t>
    </rPh>
    <phoneticPr fontId="3"/>
  </si>
  <si>
    <t>高所作業車運転費</t>
    <rPh sb="0" eb="5">
      <t>コウショサギョウシャ</t>
    </rPh>
    <rPh sb="5" eb="8">
      <t>ウンテンヒ</t>
    </rPh>
    <phoneticPr fontId="3"/>
  </si>
  <si>
    <t>トラック架装ブーム式作業床12m</t>
    <rPh sb="4" eb="6">
      <t>カソウ</t>
    </rPh>
    <rPh sb="9" eb="10">
      <t>シキ</t>
    </rPh>
    <rPh sb="10" eb="13">
      <t>サギョウショウ</t>
    </rPh>
    <phoneticPr fontId="3"/>
  </si>
  <si>
    <t>産業廃棄物処理費（処分）</t>
    <rPh sb="9" eb="11">
      <t>ショブン</t>
    </rPh>
    <phoneticPr fontId="3"/>
  </si>
  <si>
    <t>産業廃棄物処理費（収集運搬）</t>
    <rPh sb="9" eb="11">
      <t>シュウシュウ</t>
    </rPh>
    <rPh sb="11" eb="13">
      <t>ウンパン</t>
    </rPh>
    <phoneticPr fontId="3"/>
  </si>
  <si>
    <t>パントレ工法</t>
    <rPh sb="4" eb="6">
      <t>コウホウ</t>
    </rPh>
    <phoneticPr fontId="3"/>
  </si>
  <si>
    <t>剥離剤</t>
    <rPh sb="0" eb="3">
      <t>ハクリザイ</t>
    </rPh>
    <phoneticPr fontId="3"/>
  </si>
  <si>
    <t>パントレ</t>
    <phoneticPr fontId="3"/>
  </si>
  <si>
    <t>ロス率6％</t>
    <rPh sb="2" eb="3">
      <t>リツ</t>
    </rPh>
    <phoneticPr fontId="3"/>
  </si>
  <si>
    <t xml:space="preserve"> 剥離剤塗布、塗膜除去</t>
    <phoneticPr fontId="3"/>
  </si>
  <si>
    <t>塗膜除去回収、その他</t>
    <phoneticPr fontId="3"/>
  </si>
  <si>
    <t>電動機器、備品損料</t>
    <rPh sb="0" eb="2">
      <t>デンドウ</t>
    </rPh>
    <rPh sb="2" eb="4">
      <t>キキ</t>
    </rPh>
    <rPh sb="5" eb="7">
      <t>ビヒン</t>
    </rPh>
    <rPh sb="7" eb="9">
      <t>ソンリョウ</t>
    </rPh>
    <phoneticPr fontId="3"/>
  </si>
  <si>
    <t>労務費の6％</t>
    <rPh sb="0" eb="3">
      <t>ロウムヒ</t>
    </rPh>
    <phoneticPr fontId="3"/>
  </si>
  <si>
    <t xml:space="preserve"> 素地調整程度2種作業</t>
    <rPh sb="9" eb="11">
      <t>サギョウ</t>
    </rPh>
    <phoneticPr fontId="3"/>
  </si>
  <si>
    <t>パントレ工法</t>
    <phoneticPr fontId="3"/>
  </si>
  <si>
    <t>KK-160028-VE</t>
    <phoneticPr fontId="3"/>
  </si>
  <si>
    <t xml:space="preserve">テールアルメ(帯鋼補強土壁) </t>
    <phoneticPr fontId="30"/>
  </si>
  <si>
    <t>テールアルメFS</t>
    <phoneticPr fontId="30"/>
  </si>
  <si>
    <t>資材単価＝R02 .11 建設物価</t>
    <rPh sb="0" eb="2">
      <t>シザイ</t>
    </rPh>
    <rPh sb="2" eb="4">
      <t>タンカ</t>
    </rPh>
    <rPh sb="13" eb="15">
      <t>ケンセツ</t>
    </rPh>
    <rPh sb="15" eb="17">
      <t>ブッカ</t>
    </rPh>
    <phoneticPr fontId="3"/>
  </si>
  <si>
    <t>・歩掛＝R02土木工事標準積算基準書</t>
    <rPh sb="1" eb="3">
      <t>ブガカリ</t>
    </rPh>
    <rPh sb="7" eb="9">
      <t>ドボク</t>
    </rPh>
    <rPh sb="9" eb="11">
      <t>コウジ</t>
    </rPh>
    <rPh sb="11" eb="13">
      <t>ヒョウジュン</t>
    </rPh>
    <rPh sb="13" eb="15">
      <t>セキサン</t>
    </rPh>
    <rPh sb="15" eb="17">
      <t>キジュン</t>
    </rPh>
    <rPh sb="17" eb="18">
      <t>ショ</t>
    </rPh>
    <phoneticPr fontId="3"/>
  </si>
  <si>
    <t>労務単価＝R02公共工事設計労務単価　香川県</t>
    <rPh sb="0" eb="2">
      <t>ロウム</t>
    </rPh>
    <rPh sb="2" eb="4">
      <t>タンカ</t>
    </rPh>
    <rPh sb="8" eb="10">
      <t>コウキョウ</t>
    </rPh>
    <rPh sb="10" eb="12">
      <t>コウジ</t>
    </rPh>
    <rPh sb="12" eb="14">
      <t>セッケイ</t>
    </rPh>
    <rPh sb="14" eb="16">
      <t>ロウム</t>
    </rPh>
    <rPh sb="16" eb="18">
      <t>タンカ</t>
    </rPh>
    <rPh sb="19" eb="21">
      <t>カガワ</t>
    </rPh>
    <rPh sb="21" eb="22">
      <t>ケン</t>
    </rPh>
    <phoneticPr fontId="3"/>
  </si>
  <si>
    <t>施工条件＝高さ10m、延長50m</t>
    <rPh sb="0" eb="2">
      <t>セコウ</t>
    </rPh>
    <rPh sb="2" eb="4">
      <t>ジョウケン</t>
    </rPh>
    <rPh sb="5" eb="6">
      <t>タカ</t>
    </rPh>
    <rPh sb="11" eb="13">
      <t>エンチョウ</t>
    </rPh>
    <phoneticPr fontId="3"/>
  </si>
  <si>
    <t xml:space="preserve">     注入間隔50cm</t>
    <rPh sb="5" eb="7">
      <t>チュウニュウ</t>
    </rPh>
    <rPh sb="7" eb="9">
      <t>カンカク</t>
    </rPh>
    <phoneticPr fontId="3"/>
  </si>
  <si>
    <t>m/日</t>
    <rPh sb="2" eb="3">
      <t>ニチ</t>
    </rPh>
    <phoneticPr fontId="3"/>
  </si>
  <si>
    <t>式/日</t>
    <rPh sb="0" eb="1">
      <t>シキ</t>
    </rPh>
    <rPh sb="2" eb="3">
      <t>ニチ</t>
    </rPh>
    <phoneticPr fontId="3"/>
  </si>
  <si>
    <t>補強土壁工（テールアルメ工）</t>
    <phoneticPr fontId="3"/>
  </si>
  <si>
    <t>壁面材組立設置工</t>
    <rPh sb="0" eb="2">
      <t>ヘキメン</t>
    </rPh>
    <rPh sb="2" eb="3">
      <t>ザイ</t>
    </rPh>
    <rPh sb="3" eb="5">
      <t>クミタテ</t>
    </rPh>
    <rPh sb="5" eb="7">
      <t>セッチ</t>
    </rPh>
    <rPh sb="7" eb="8">
      <t>コウ</t>
    </rPh>
    <phoneticPr fontId="3"/>
  </si>
  <si>
    <t>敷均し・締固め工</t>
    <rPh sb="0" eb="2">
      <t>シキナラ</t>
    </rPh>
    <rPh sb="4" eb="6">
      <t>シメカタ</t>
    </rPh>
    <rPh sb="7" eb="8">
      <t>コウ</t>
    </rPh>
    <phoneticPr fontId="3"/>
  </si>
  <si>
    <t>笠石コンクリート工</t>
    <rPh sb="0" eb="2">
      <t>カサイシ</t>
    </rPh>
    <rPh sb="8" eb="9">
      <t>コウ</t>
    </rPh>
    <phoneticPr fontId="3"/>
  </si>
  <si>
    <t>鉄筋構造物H=270</t>
    <rPh sb="0" eb="2">
      <t>テッキン</t>
    </rPh>
    <rPh sb="2" eb="5">
      <t>コウゾウブツ</t>
    </rPh>
    <phoneticPr fontId="3"/>
  </si>
  <si>
    <t>無筋構造物</t>
    <rPh sb="0" eb="2">
      <t>ムキン</t>
    </rPh>
    <rPh sb="2" eb="4">
      <t>コウゾウ</t>
    </rPh>
    <rPh sb="4" eb="5">
      <t>ブツ</t>
    </rPh>
    <phoneticPr fontId="3"/>
  </si>
  <si>
    <t>R02年度単価香川県</t>
    <rPh sb="3" eb="4">
      <t>ネン</t>
    </rPh>
    <rPh sb="4" eb="5">
      <t>ド</t>
    </rPh>
    <rPh sb="5" eb="7">
      <t>タンカ</t>
    </rPh>
    <rPh sb="7" eb="10">
      <t>カガワケン</t>
    </rPh>
    <phoneticPr fontId="3"/>
  </si>
  <si>
    <t>壁面材</t>
    <rPh sb="0" eb="2">
      <t>ヘキメン</t>
    </rPh>
    <rPh sb="2" eb="3">
      <t>ザイ</t>
    </rPh>
    <phoneticPr fontId="3"/>
  </si>
  <si>
    <t>NETIS申請情報引用</t>
    <rPh sb="4" eb="6">
      <t>シンセイ</t>
    </rPh>
    <rPh sb="6" eb="8">
      <t>ジョウホウ</t>
    </rPh>
    <rPh sb="8" eb="10">
      <t>インヨウ</t>
    </rPh>
    <phoneticPr fontId="3"/>
  </si>
  <si>
    <t>物価変動なし</t>
    <rPh sb="0" eb="1">
      <t>ブッカ</t>
    </rPh>
    <rPh sb="2" eb="4">
      <t>ヘンドウ</t>
    </rPh>
    <phoneticPr fontId="3"/>
  </si>
  <si>
    <t>R02.11四国</t>
    <rPh sb="4" eb="6">
      <t>ケンセツ</t>
    </rPh>
    <rPh sb="6" eb="8">
      <t>シコク</t>
    </rPh>
    <phoneticPr fontId="3"/>
  </si>
  <si>
    <t>諸経費率：8％</t>
    <rPh sb="0" eb="1">
      <t>ショ</t>
    </rPh>
    <rPh sb="1" eb="3">
      <t>ケイヒ</t>
    </rPh>
    <rPh sb="3" eb="4">
      <t>リツ</t>
    </rPh>
    <phoneticPr fontId="3"/>
  </si>
  <si>
    <t>補強材</t>
    <rPh sb="0" eb="2">
      <t>ホキョウ</t>
    </rPh>
    <rPh sb="2" eb="3">
      <t>ザイ</t>
    </rPh>
    <phoneticPr fontId="3"/>
  </si>
  <si>
    <t>壁面材に含む</t>
    <rPh sb="0" eb="2">
      <t>ヘキメン</t>
    </rPh>
    <rPh sb="2" eb="3">
      <t>ザイ</t>
    </rPh>
    <rPh sb="4" eb="5">
      <t>フク</t>
    </rPh>
    <phoneticPr fontId="3"/>
  </si>
  <si>
    <t>m3当り</t>
    <rPh sb="2" eb="3">
      <t>アタ</t>
    </rPh>
    <phoneticPr fontId="3"/>
  </si>
  <si>
    <t>排出ガス対策型　普通15ｔ</t>
    <phoneticPr fontId="3"/>
  </si>
  <si>
    <t>排出ガス対策型　8～20ｔ</t>
    <phoneticPr fontId="3"/>
  </si>
  <si>
    <t>諸経費率：3％</t>
    <rPh sb="0" eb="1">
      <t>ショ</t>
    </rPh>
    <rPh sb="1" eb="3">
      <t>ケイヒ</t>
    </rPh>
    <rPh sb="3" eb="4">
      <t>リツ</t>
    </rPh>
    <phoneticPr fontId="3"/>
  </si>
  <si>
    <t>テールアルメFS</t>
    <phoneticPr fontId="3"/>
  </si>
  <si>
    <t>Ｒ５．１０</t>
    <phoneticPr fontId="3"/>
  </si>
  <si>
    <t>スロープセンサーを用いたマシンコントロールシステム</t>
    <phoneticPr fontId="30"/>
  </si>
  <si>
    <t>IMUセンサーを用いたマシンコントロールシステム</t>
    <phoneticPr fontId="30"/>
  </si>
  <si>
    <t>IMUセンサーを用いたマシンコントロールシステム</t>
    <phoneticPr fontId="3"/>
  </si>
  <si>
    <t>GNSS受信機(基地局用)損料</t>
    <rPh sb="4" eb="7">
      <t>ジュシンキ</t>
    </rPh>
    <rPh sb="8" eb="11">
      <t>キチキョク</t>
    </rPh>
    <rPh sb="11" eb="12">
      <t>ヨウ</t>
    </rPh>
    <rPh sb="13" eb="15">
      <t>ソンリョウ</t>
    </rPh>
    <phoneticPr fontId="3"/>
  </si>
  <si>
    <t>1級GPS受信機</t>
    <phoneticPr fontId="3"/>
  </si>
  <si>
    <t>R02_国土地理院</t>
    <rPh sb="3" eb="5">
      <t>コクド</t>
    </rPh>
    <rPh sb="5" eb="7">
      <t>チリ</t>
    </rPh>
    <rPh sb="7" eb="8">
      <t>イン</t>
    </rPh>
    <phoneticPr fontId="3"/>
  </si>
  <si>
    <t xml:space="preserve">情報化施工建機賃料 </t>
    <rPh sb="0" eb="3">
      <t>ジョウホウカ</t>
    </rPh>
    <rPh sb="3" eb="5">
      <t>セコウ</t>
    </rPh>
    <rPh sb="5" eb="7">
      <t>ケンキ</t>
    </rPh>
    <rPh sb="7" eb="9">
      <t>チンリョウ</t>
    </rPh>
    <phoneticPr fontId="3"/>
  </si>
  <si>
    <t>8t級ICT機器搭載ブルドーザー</t>
    <phoneticPr fontId="3"/>
  </si>
  <si>
    <t>自社単価</t>
    <rPh sb="0" eb="1">
      <t>ジシャ</t>
    </rPh>
    <rPh sb="1" eb="3">
      <t>タンカ</t>
    </rPh>
    <phoneticPr fontId="3"/>
  </si>
  <si>
    <t>トプコン</t>
    <phoneticPr fontId="3"/>
  </si>
  <si>
    <t>運転手(特殊)</t>
    <phoneticPr fontId="3"/>
  </si>
  <si>
    <t>IMUセンサーを用いたマシンコントロールシステム</t>
  </si>
  <si>
    <t>R02年度単価香川県</t>
  </si>
  <si>
    <t>GNSS受信機(基地局用)損料</t>
  </si>
  <si>
    <t>1級GPS受信機</t>
  </si>
  <si>
    <t>R02_国土地理院</t>
  </si>
  <si>
    <t>土木一般世話役</t>
  </si>
  <si>
    <t>運転手(特殊)</t>
  </si>
  <si>
    <t xml:space="preserve">情報化施工建機賃料 </t>
  </si>
  <si>
    <t>8t級ICT機器搭載ブルドーザー</t>
  </si>
  <si>
    <t>自社単価</t>
  </si>
  <si>
    <t>トプコン</t>
  </si>
  <si>
    <t>KT-170080-VE</t>
    <phoneticPr fontId="3"/>
  </si>
  <si>
    <t xml:space="preserve">油圧圧入引抜工(オーガ併用圧入)(オペレーターによる圧入速度等の随時設定施工) </t>
    <phoneticPr fontId="30"/>
  </si>
  <si>
    <t>PPTシステム</t>
    <phoneticPr fontId="30"/>
  </si>
  <si>
    <t>施工条件＝鋼矢板打ち込み、鋼矢板Ⅲw型、圧入長14m(矢板長15m)</t>
    <rPh sb="0" eb="2">
      <t>セコウ</t>
    </rPh>
    <rPh sb="2" eb="4">
      <t>ジョウケン</t>
    </rPh>
    <rPh sb="5" eb="8">
      <t>コウヤイタ</t>
    </rPh>
    <rPh sb="8" eb="9">
      <t>ウ</t>
    </rPh>
    <rPh sb="10" eb="11">
      <t>コ</t>
    </rPh>
    <rPh sb="13" eb="16">
      <t>コウヤイタ</t>
    </rPh>
    <rPh sb="18" eb="19">
      <t>ガタ</t>
    </rPh>
    <rPh sb="20" eb="22">
      <t>アツニュウ</t>
    </rPh>
    <rPh sb="22" eb="23">
      <t>チョウ</t>
    </rPh>
    <rPh sb="27" eb="29">
      <t>ヤイタ</t>
    </rPh>
    <rPh sb="29" eb="30">
      <t>ナガ</t>
    </rPh>
    <phoneticPr fontId="3"/>
  </si>
  <si>
    <t xml:space="preserve">     地盤条件(GL～2m：粘性土最大N値=40、2～15m：砂礫層最大N値=220)</t>
    <rPh sb="5" eb="7">
      <t>ジバン</t>
    </rPh>
    <rPh sb="7" eb="9">
      <t>ジョウケン</t>
    </rPh>
    <rPh sb="16" eb="19">
      <t>ネンセイド</t>
    </rPh>
    <rPh sb="19" eb="21">
      <t>サイダイ</t>
    </rPh>
    <rPh sb="22" eb="23">
      <t>アタイ</t>
    </rPh>
    <rPh sb="33" eb="36">
      <t>サレキソウ</t>
    </rPh>
    <phoneticPr fontId="3"/>
  </si>
  <si>
    <t>鋼矢板圧入</t>
    <phoneticPr fontId="3"/>
  </si>
  <si>
    <t>枚/日</t>
    <rPh sb="0" eb="1">
      <t>マイ</t>
    </rPh>
    <rPh sb="2" eb="3">
      <t>ニチ</t>
    </rPh>
    <phoneticPr fontId="3"/>
  </si>
  <si>
    <t xml:space="preserve">油圧圧入引抜工(オーガ併用圧入)(オペレーターによる圧入速度等の随時設定施工) </t>
    <phoneticPr fontId="3"/>
  </si>
  <si>
    <t>運転経費1</t>
    <rPh sb="0" eb="2">
      <t>ウンテン</t>
    </rPh>
    <rPh sb="2" eb="4">
      <t>ケイヒ</t>
    </rPh>
    <phoneticPr fontId="3"/>
  </si>
  <si>
    <t>油圧式杭圧入引抜機</t>
    <rPh sb="0" eb="2">
      <t>ユアツ</t>
    </rPh>
    <rPh sb="2" eb="3">
      <t>シキ</t>
    </rPh>
    <rPh sb="3" eb="4">
      <t>クイ</t>
    </rPh>
    <rPh sb="4" eb="6">
      <t>アツニュウ</t>
    </rPh>
    <rPh sb="6" eb="8">
      <t>ヒキヌキ</t>
    </rPh>
    <rPh sb="8" eb="9">
      <t>キ</t>
    </rPh>
    <phoneticPr fontId="3"/>
  </si>
  <si>
    <t>ラフテレーンクレーン</t>
    <phoneticPr fontId="3"/>
  </si>
  <si>
    <t>オーガ損耗経費等</t>
    <phoneticPr fontId="3"/>
  </si>
  <si>
    <t>運転経費(油圧式杭圧入引抜機)</t>
    <phoneticPr fontId="3"/>
  </si>
  <si>
    <t>圧入引抜機損料</t>
    <rPh sb="0" eb="2">
      <t>アツニュウ</t>
    </rPh>
    <rPh sb="2" eb="4">
      <t>ヒキヌキ</t>
    </rPh>
    <rPh sb="4" eb="5">
      <t>キ</t>
    </rPh>
    <rPh sb="5" eb="7">
      <t>ソンリョウ</t>
    </rPh>
    <phoneticPr fontId="3"/>
  </si>
  <si>
    <t>諸経費率：6％</t>
    <rPh sb="0" eb="1">
      <t>ショ</t>
    </rPh>
    <rPh sb="1" eb="3">
      <t>ケイヒ</t>
    </rPh>
    <rPh sb="3" eb="4">
      <t>リツ</t>
    </rPh>
    <phoneticPr fontId="3"/>
  </si>
  <si>
    <t>燃料費</t>
    <phoneticPr fontId="3"/>
  </si>
  <si>
    <t>軽油(ﾊﾟﾄﾛｰﾙ給油)</t>
    <rPh sb="0" eb="2">
      <t>ケイユ</t>
    </rPh>
    <rPh sb="9" eb="11">
      <t>キュウユ</t>
    </rPh>
    <phoneticPr fontId="3"/>
  </si>
  <si>
    <t>圧入引抜機損料</t>
    <phoneticPr fontId="3"/>
  </si>
  <si>
    <t>硬質地盤用</t>
    <rPh sb="0" eb="2">
      <t>コウシツ</t>
    </rPh>
    <rPh sb="2" eb="4">
      <t>ジバン</t>
    </rPh>
    <rPh sb="4" eb="5">
      <t>ヨウ</t>
    </rPh>
    <phoneticPr fontId="3"/>
  </si>
  <si>
    <t>ラフテレーンクレーン作業</t>
    <phoneticPr fontId="3"/>
  </si>
  <si>
    <t>50～51t吊、排ガス1次基準</t>
    <phoneticPr fontId="3"/>
  </si>
  <si>
    <t>運転経費(ラフテレーンクレーン)</t>
    <rPh sb="0" eb="2">
      <t>ウンテン</t>
    </rPh>
    <rPh sb="2" eb="4">
      <t>ケイヒ</t>
    </rPh>
    <phoneticPr fontId="3"/>
  </si>
  <si>
    <t>ラフテレーンクレーン作業</t>
    <rPh sb="10" eb="12">
      <t>サギョウ</t>
    </rPh>
    <phoneticPr fontId="3"/>
  </si>
  <si>
    <t xml:space="preserve">油圧圧入引抜工(オーガ併用圧入)(オペレーターによる圧入速度等の随時設定施工) </t>
  </si>
  <si>
    <t>人</t>
  </si>
  <si>
    <t>とび工</t>
  </si>
  <si>
    <t>運転経費1</t>
  </si>
  <si>
    <t>油圧式杭圧入引抜機</t>
  </si>
  <si>
    <t>ラフテレーンクレーン</t>
  </si>
  <si>
    <t>諸雑費</t>
  </si>
  <si>
    <t>オーガ損耗経費等</t>
  </si>
  <si>
    <t>式</t>
  </si>
  <si>
    <t>システム費</t>
    <phoneticPr fontId="3"/>
  </si>
  <si>
    <t>情報端末費等</t>
    <phoneticPr fontId="3"/>
  </si>
  <si>
    <t>自社単価</t>
    <rPh sb="0" eb="2">
      <t>ジシャ</t>
    </rPh>
    <rPh sb="2" eb="4">
      <t>タンカ</t>
    </rPh>
    <phoneticPr fontId="3"/>
  </si>
  <si>
    <t>運転経費(油圧式杭圧入引抜機)</t>
  </si>
  <si>
    <t>日当り</t>
  </si>
  <si>
    <t>燃料費</t>
  </si>
  <si>
    <t>人日</t>
  </si>
  <si>
    <t>ℓ</t>
  </si>
  <si>
    <t>圧入引抜機損料</t>
  </si>
  <si>
    <t>諸経費率：6％</t>
  </si>
  <si>
    <t>台･日</t>
  </si>
  <si>
    <t>(油圧式4.8～4.9ｔ吊り)</t>
  </si>
  <si>
    <t>時間</t>
  </si>
  <si>
    <t>(排出ガス対策、普通15ｔ)</t>
  </si>
  <si>
    <t>←湿地ブル16ｔを引用</t>
  </si>
  <si>
    <t>(排出ガス対策、8～20ｔ)</t>
  </si>
  <si>
    <t>軽油(ﾊﾟﾄﾛｰﾙ給油)</t>
  </si>
  <si>
    <t>硬質地盤用</t>
  </si>
  <si>
    <t>ラフテレーンクレーン作業</t>
  </si>
  <si>
    <t>50～51t吊、排ガス1次基準</t>
  </si>
  <si>
    <t>運転経費(ラフテレーンクレーン)</t>
  </si>
  <si>
    <t>SK-170006-VE</t>
    <phoneticPr fontId="3"/>
  </si>
  <si>
    <t>PPTシステム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</si>
</sst>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Red]\-#,##0.0"/>
    <numFmt numFmtId="177" formatCode="#,##0.0"/>
    <numFmt numFmtId="178" formatCode="0.0_ "/>
    <numFmt numFmtId="179" formatCode="0.00\ &quot;人日/m&quot;"/>
    <numFmt numFmtId="180" formatCode="0.0"/>
    <numFmt numFmtId="181" formatCode="#,##0.00_ ;[Red]\-#,##0.00\ "/>
    <numFmt numFmtId="182" formatCode="0.0_);[Red]\(0.0\)"/>
    <numFmt numFmtId="183" formatCode="0.000_);[Red]\(0.000\)"/>
    <numFmt numFmtId="184" formatCode="0.000_ ;[Red]\-0.000\ "/>
    <numFmt numFmtId="185" formatCode="0.00_);[Red]\(0.00\)"/>
    <numFmt numFmtId="186" formatCode="0_);[Red]\(0\)"/>
    <numFmt numFmtId="187" formatCode="#,##0.0_ ;[Red]\-#,##0.0\ "/>
    <numFmt numFmtId="188" formatCode="#,##0.0_ "/>
    <numFmt numFmtId="189" formatCode="#,##0_ "/>
    <numFmt numFmtId="190" formatCode="#,##0.00_ "/>
    <numFmt numFmtId="191" formatCode="0.00&quot;(日/10本)&quot;"/>
    <numFmt numFmtId="192" formatCode="#,##0.000_ "/>
  </numFmts>
  <fonts count="38" x14ac:knownFonts="1">
    <font>
      <sz val="11"/>
      <name val="ＭＳ Ｐ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sz val="12"/>
      <name val="ＭＳ Ｐゴシック"/>
      <family val="3"/>
      <charset val="128"/>
    </font>
    <font>
      <sz val="12"/>
      <color indexed="12"/>
      <name val="ＭＳ Ｐゴシック"/>
      <family val="3"/>
      <charset val="128"/>
    </font>
    <font>
      <sz val="12"/>
      <color indexed="10"/>
      <name val="ＭＳ Ｐゴシック"/>
      <family val="3"/>
      <charset val="128"/>
    </font>
    <font>
      <u/>
      <sz val="11"/>
      <color indexed="12"/>
      <name val="ＭＳ Ｐゴシック"/>
      <family val="3"/>
      <charset val="128"/>
    </font>
    <font>
      <sz val="9"/>
      <name val="ＭＳ Ｐゴシック"/>
      <family val="3"/>
      <charset val="128"/>
    </font>
    <font>
      <sz val="11"/>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8"/>
      <name val="ＭＳ Ｐゴシック"/>
      <family val="3"/>
      <charset val="128"/>
    </font>
    <font>
      <sz val="11"/>
      <color indexed="10"/>
      <name val="ＭＳ Ｐゴシック"/>
      <family val="3"/>
      <charset val="128"/>
    </font>
    <font>
      <b/>
      <sz val="11"/>
      <name val="ＭＳ Ｐゴシック"/>
      <family val="3"/>
      <charset val="128"/>
    </font>
    <font>
      <sz val="6"/>
      <name val="游ゴシック"/>
      <family val="2"/>
      <charset val="128"/>
      <scheme val="minor"/>
    </font>
    <font>
      <sz val="11"/>
      <color rgb="FFFF0000"/>
      <name val="ＭＳ Ｐゴシック"/>
      <family val="3"/>
      <charset val="128"/>
    </font>
    <font>
      <u/>
      <sz val="11"/>
      <color rgb="FFFF0000"/>
      <name val="ＭＳ Ｐゴシック"/>
      <family val="3"/>
      <charset val="128"/>
    </font>
    <font>
      <b/>
      <sz val="10"/>
      <name val="ＭＳ Ｐゴシック"/>
      <family val="3"/>
      <charset val="128"/>
    </font>
    <font>
      <sz val="10"/>
      <name val="ＭＳ Ｐゴシック"/>
      <family val="3"/>
      <charset val="128"/>
    </font>
    <font>
      <sz val="10"/>
      <color theme="1"/>
      <name val="游ゴシック"/>
      <family val="2"/>
      <charset val="128"/>
      <scheme val="minor"/>
    </font>
    <font>
      <sz val="10"/>
      <name val="ＭＳ Ｐゴシック"/>
      <family val="2"/>
      <charset val="128"/>
    </font>
    <font>
      <b/>
      <u/>
      <sz val="1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rgb="FFFFFF00"/>
        <bgColor indexed="64"/>
      </patternFill>
    </fill>
    <fill>
      <patternFill patternType="gray0625"/>
    </fill>
    <fill>
      <patternFill patternType="gray0625">
        <bgColor indexed="26"/>
      </patternFill>
    </fill>
    <fill>
      <patternFill patternType="solid">
        <fgColor rgb="FFCCFFFF"/>
        <bgColor indexed="64"/>
      </patternFill>
    </fill>
    <fill>
      <patternFill patternType="solid">
        <fgColor theme="9" tint="0.59999389629810485"/>
        <bgColor indexed="64"/>
      </patternFill>
    </fill>
    <fill>
      <patternFill patternType="solid">
        <fgColor theme="0" tint="-0.149998474074526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0">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 fillId="0" borderId="0"/>
    <xf numFmtId="0" fontId="26" fillId="4" borderId="0" applyNumberFormat="0" applyBorder="0" applyAlignment="0" applyProtection="0">
      <alignment vertical="center"/>
    </xf>
    <xf numFmtId="0" fontId="1" fillId="0" borderId="0"/>
    <xf numFmtId="0" fontId="1" fillId="0" borderId="0"/>
    <xf numFmtId="0" fontId="1" fillId="0" borderId="0"/>
    <xf numFmtId="0" fontId="1" fillId="0" borderId="0"/>
  </cellStyleXfs>
  <cellXfs count="279">
    <xf numFmtId="0" fontId="0" fillId="0" borderId="0" xfId="0">
      <alignment vertical="center"/>
    </xf>
    <xf numFmtId="0" fontId="0" fillId="0" borderId="0" xfId="0" applyAlignment="1">
      <alignment vertical="center" wrapText="1"/>
    </xf>
    <xf numFmtId="0" fontId="7" fillId="0" borderId="10" xfId="28" applyBorder="1" applyAlignment="1" applyProtection="1"/>
    <xf numFmtId="0" fontId="2" fillId="0" borderId="0" xfId="0" applyFont="1">
      <alignment vertical="center"/>
    </xf>
    <xf numFmtId="0" fontId="1" fillId="0" borderId="0" xfId="43"/>
    <xf numFmtId="0" fontId="1" fillId="0" borderId="0" xfId="43" applyAlignment="1">
      <alignment horizontal="right"/>
    </xf>
    <xf numFmtId="0" fontId="1" fillId="0" borderId="0" xfId="44"/>
    <xf numFmtId="0" fontId="1" fillId="0" borderId="13" xfId="43" applyBorder="1"/>
    <xf numFmtId="0" fontId="1" fillId="0" borderId="14" xfId="43" applyBorder="1"/>
    <xf numFmtId="0" fontId="1" fillId="0" borderId="14" xfId="43" applyBorder="1" applyAlignment="1">
      <alignment horizontal="right"/>
    </xf>
    <xf numFmtId="0" fontId="1" fillId="0" borderId="15" xfId="43" applyBorder="1"/>
    <xf numFmtId="0" fontId="1" fillId="0" borderId="16" xfId="43" applyBorder="1"/>
    <xf numFmtId="0" fontId="1" fillId="0" borderId="17" xfId="43" applyBorder="1"/>
    <xf numFmtId="177" fontId="28" fillId="0" borderId="0" xfId="43" applyNumberFormat="1" applyFont="1"/>
    <xf numFmtId="0" fontId="1" fillId="0" borderId="0" xfId="43" applyAlignment="1">
      <alignment wrapText="1"/>
    </xf>
    <xf numFmtId="0" fontId="1" fillId="25" borderId="10" xfId="43" applyFill="1" applyBorder="1" applyAlignment="1">
      <alignment horizontal="center"/>
    </xf>
    <xf numFmtId="0" fontId="1" fillId="0" borderId="18" xfId="43" applyBorder="1"/>
    <xf numFmtId="0" fontId="1" fillId="0" borderId="19" xfId="43" applyBorder="1"/>
    <xf numFmtId="0" fontId="1" fillId="0" borderId="20" xfId="43" applyBorder="1"/>
    <xf numFmtId="0" fontId="9" fillId="0" borderId="10" xfId="0" applyFont="1" applyBorder="1" applyAlignment="1">
      <alignment vertical="top"/>
    </xf>
    <xf numFmtId="0" fontId="7" fillId="0" borderId="10" xfId="28" applyBorder="1" applyAlignment="1" applyProtection="1">
      <alignment vertical="center"/>
    </xf>
    <xf numFmtId="0" fontId="0" fillId="0" borderId="0" xfId="43" applyFont="1"/>
    <xf numFmtId="0" fontId="1" fillId="0" borderId="0" xfId="43" applyAlignment="1">
      <alignment vertical="center"/>
    </xf>
    <xf numFmtId="0" fontId="1" fillId="0" borderId="0" xfId="43" applyAlignment="1">
      <alignment vertical="center" shrinkToFit="1"/>
    </xf>
    <xf numFmtId="0" fontId="1" fillId="0" borderId="0" xfId="43" applyAlignment="1">
      <alignment horizontal="center" vertical="center" shrinkToFit="1"/>
    </xf>
    <xf numFmtId="38" fontId="1" fillId="0" borderId="0" xfId="43" applyNumberFormat="1" applyAlignment="1">
      <alignment horizontal="center" vertical="center" shrinkToFit="1"/>
    </xf>
    <xf numFmtId="10" fontId="1" fillId="0" borderId="0" xfId="43" applyNumberFormat="1" applyAlignment="1">
      <alignment horizontal="center" vertical="center" shrinkToFit="1"/>
    </xf>
    <xf numFmtId="0" fontId="1" fillId="0" borderId="0" xfId="43" applyAlignment="1">
      <alignment horizontal="center"/>
    </xf>
    <xf numFmtId="0" fontId="0" fillId="0" borderId="0" xfId="43" applyFont="1" applyAlignment="1">
      <alignment vertical="center"/>
    </xf>
    <xf numFmtId="183" fontId="1" fillId="0" borderId="0" xfId="43" applyNumberFormat="1" applyAlignment="1">
      <alignment horizontal="center" vertical="center" shrinkToFit="1"/>
    </xf>
    <xf numFmtId="184" fontId="1" fillId="0" borderId="0" xfId="43" applyNumberFormat="1" applyAlignment="1">
      <alignment horizontal="center" vertical="center" shrinkToFit="1"/>
    </xf>
    <xf numFmtId="0" fontId="1" fillId="0" borderId="0" xfId="43" applyAlignment="1">
      <alignment horizontal="left"/>
    </xf>
    <xf numFmtId="0" fontId="1" fillId="0" borderId="0" xfId="43" applyAlignment="1">
      <alignment horizontal="left" vertical="center"/>
    </xf>
    <xf numFmtId="0" fontId="1" fillId="0" borderId="0" xfId="43" applyAlignment="1">
      <alignment horizontal="center" vertical="center"/>
    </xf>
    <xf numFmtId="0" fontId="31" fillId="27" borderId="0" xfId="43" applyFont="1" applyFill="1"/>
    <xf numFmtId="0" fontId="0" fillId="27" borderId="0" xfId="43" applyFont="1" applyFill="1"/>
    <xf numFmtId="0" fontId="1" fillId="27" borderId="0" xfId="43" applyFill="1" applyAlignment="1">
      <alignment horizontal="left"/>
    </xf>
    <xf numFmtId="0" fontId="1" fillId="27" borderId="0" xfId="43" applyFill="1"/>
    <xf numFmtId="0" fontId="1" fillId="27" borderId="0" xfId="43" applyFill="1" applyAlignment="1">
      <alignment vertical="center"/>
    </xf>
    <xf numFmtId="0" fontId="1" fillId="28" borderId="0" xfId="43" applyFill="1"/>
    <xf numFmtId="0" fontId="33" fillId="24" borderId="22" xfId="43" applyFont="1" applyFill="1" applyBorder="1" applyAlignment="1">
      <alignment horizontal="distributed" vertical="center" justifyLastLine="1"/>
    </xf>
    <xf numFmtId="0" fontId="33" fillId="24" borderId="10" xfId="43" applyFont="1" applyFill="1" applyBorder="1" applyAlignment="1">
      <alignment horizontal="distributed" vertical="center" justifyLastLine="1"/>
    </xf>
    <xf numFmtId="185" fontId="1" fillId="29" borderId="22" xfId="34" applyNumberFormat="1" applyFont="1" applyFill="1" applyBorder="1" applyAlignment="1">
      <alignment horizontal="right" vertical="center"/>
    </xf>
    <xf numFmtId="0" fontId="34" fillId="25" borderId="10" xfId="43" applyFont="1" applyFill="1" applyBorder="1" applyAlignment="1">
      <alignment horizontal="center" vertical="center"/>
    </xf>
    <xf numFmtId="186" fontId="1" fillId="29" borderId="22" xfId="34" applyNumberFormat="1" applyFont="1" applyFill="1" applyBorder="1" applyAlignment="1">
      <alignment horizontal="right" vertical="center"/>
    </xf>
    <xf numFmtId="38" fontId="1" fillId="0" borderId="0" xfId="43" applyNumberFormat="1"/>
    <xf numFmtId="186" fontId="0" fillId="29" borderId="22" xfId="34" applyNumberFormat="1" applyFont="1" applyFill="1" applyBorder="1" applyAlignment="1">
      <alignment horizontal="right" vertical="center"/>
    </xf>
    <xf numFmtId="0" fontId="31" fillId="0" borderId="0" xfId="43" applyFont="1"/>
    <xf numFmtId="186" fontId="1" fillId="29" borderId="22" xfId="34" applyNumberFormat="1" applyFont="1" applyFill="1" applyBorder="1" applyAlignment="1">
      <alignment horizontal="right"/>
    </xf>
    <xf numFmtId="0" fontId="0" fillId="25" borderId="10" xfId="43" applyFont="1" applyFill="1" applyBorder="1" applyAlignment="1">
      <alignment horizontal="center"/>
    </xf>
    <xf numFmtId="0" fontId="18" fillId="26" borderId="0" xfId="43" applyFont="1" applyFill="1" applyAlignment="1">
      <alignment horizontal="left" vertical="center" shrinkToFit="1"/>
    </xf>
    <xf numFmtId="0" fontId="1" fillId="25" borderId="10" xfId="43" applyFill="1" applyBorder="1" applyAlignment="1">
      <alignment horizontal="center" vertical="center" shrinkToFit="1"/>
    </xf>
    <xf numFmtId="182" fontId="1" fillId="25" borderId="22" xfId="34" applyNumberFormat="1" applyFont="1" applyFill="1" applyBorder="1" applyAlignment="1">
      <alignment horizontal="right" vertical="center"/>
    </xf>
    <xf numFmtId="0" fontId="8" fillId="0" borderId="0" xfId="43" applyFont="1" applyProtection="1">
      <protection locked="0"/>
    </xf>
    <xf numFmtId="0" fontId="1" fillId="0" borderId="0" xfId="43" applyAlignment="1" applyProtection="1">
      <alignment horizontal="distributed" justifyLastLine="1"/>
      <protection locked="0"/>
    </xf>
    <xf numFmtId="0" fontId="1" fillId="0" borderId="0" xfId="43" applyAlignment="1">
      <alignment horizontal="left" shrinkToFit="1"/>
    </xf>
    <xf numFmtId="182" fontId="1" fillId="0" borderId="0" xfId="34" applyNumberFormat="1" applyFont="1" applyFill="1" applyBorder="1" applyAlignment="1">
      <alignment horizontal="right"/>
    </xf>
    <xf numFmtId="38" fontId="1" fillId="0" borderId="0" xfId="34" applyFont="1" applyFill="1" applyBorder="1" applyAlignment="1">
      <alignment horizontal="right"/>
    </xf>
    <xf numFmtId="38" fontId="29" fillId="0" borderId="0" xfId="34" applyFont="1" applyFill="1" applyBorder="1" applyAlignment="1">
      <alignment horizontal="right"/>
    </xf>
    <xf numFmtId="0" fontId="34" fillId="0" borderId="0" xfId="43" applyFont="1"/>
    <xf numFmtId="0" fontId="8" fillId="0" borderId="0" xfId="43" applyFont="1"/>
    <xf numFmtId="182" fontId="1" fillId="29" borderId="22" xfId="34" applyNumberFormat="1" applyFont="1" applyFill="1" applyBorder="1" applyAlignment="1">
      <alignment horizontal="right"/>
    </xf>
    <xf numFmtId="0" fontId="1" fillId="25" borderId="10" xfId="43" applyFill="1" applyBorder="1" applyAlignment="1">
      <alignment horizontal="center" shrinkToFit="1"/>
    </xf>
    <xf numFmtId="182" fontId="1" fillId="25" borderId="22" xfId="34" applyNumberFormat="1" applyFont="1" applyFill="1" applyBorder="1" applyAlignment="1">
      <alignment horizontal="right"/>
    </xf>
    <xf numFmtId="0" fontId="29" fillId="24" borderId="10" xfId="43" applyFont="1" applyFill="1" applyBorder="1" applyAlignment="1">
      <alignment horizontal="distributed" justifyLastLine="1"/>
    </xf>
    <xf numFmtId="0" fontId="0" fillId="25" borderId="10" xfId="43" applyFont="1" applyFill="1" applyBorder="1" applyAlignment="1">
      <alignment horizontal="center" vertical="center" shrinkToFit="1"/>
    </xf>
    <xf numFmtId="187" fontId="28" fillId="26" borderId="22" xfId="43" applyNumberFormat="1" applyFont="1" applyFill="1" applyBorder="1" applyAlignment="1">
      <alignment vertical="center"/>
    </xf>
    <xf numFmtId="0" fontId="1" fillId="26" borderId="22" xfId="43" applyFill="1" applyBorder="1" applyAlignment="1">
      <alignment shrinkToFit="1"/>
    </xf>
    <xf numFmtId="0" fontId="1" fillId="26" borderId="23" xfId="43" applyFill="1" applyBorder="1" applyAlignment="1">
      <alignment shrinkToFit="1"/>
    </xf>
    <xf numFmtId="0" fontId="1" fillId="26" borderId="21" xfId="43" applyFill="1" applyBorder="1" applyAlignment="1">
      <alignment shrinkToFit="1"/>
    </xf>
    <xf numFmtId="181" fontId="28" fillId="26" borderId="22" xfId="43" applyNumberFormat="1" applyFont="1" applyFill="1" applyBorder="1" applyAlignment="1">
      <alignment vertical="center"/>
    </xf>
    <xf numFmtId="185" fontId="1" fillId="29" borderId="22" xfId="34" applyNumberFormat="1" applyFont="1" applyFill="1" applyBorder="1" applyAlignment="1">
      <alignment horizontal="center" vertical="center"/>
    </xf>
    <xf numFmtId="185" fontId="1" fillId="29" borderId="21" xfId="34" applyNumberFormat="1" applyFont="1" applyFill="1" applyBorder="1" applyAlignment="1">
      <alignment horizontal="center" vertical="center"/>
    </xf>
    <xf numFmtId="182" fontId="1" fillId="0" borderId="0" xfId="43" applyNumberFormat="1"/>
    <xf numFmtId="0" fontId="37" fillId="0" borderId="0" xfId="43" applyFont="1"/>
    <xf numFmtId="185" fontId="1" fillId="0" borderId="0" xfId="43" applyNumberFormat="1" applyAlignment="1">
      <alignment horizontal="center" vertical="center" shrinkToFit="1"/>
    </xf>
    <xf numFmtId="0" fontId="34" fillId="0" borderId="0" xfId="43" applyFont="1" applyAlignment="1">
      <alignment vertical="center"/>
    </xf>
    <xf numFmtId="0" fontId="34" fillId="0" borderId="22" xfId="43" applyFont="1" applyBorder="1" applyAlignment="1">
      <alignment vertical="center"/>
    </xf>
    <xf numFmtId="0" fontId="34" fillId="0" borderId="21" xfId="43" applyFont="1" applyBorder="1" applyAlignment="1">
      <alignment vertical="center"/>
    </xf>
    <xf numFmtId="0" fontId="34" fillId="0" borderId="0" xfId="43" applyFont="1" applyAlignment="1">
      <alignment horizontal="center" vertical="center"/>
    </xf>
    <xf numFmtId="188" fontId="34" fillId="0" borderId="0" xfId="43" applyNumberFormat="1" applyFont="1" applyAlignment="1">
      <alignment vertical="center"/>
    </xf>
    <xf numFmtId="189" fontId="34" fillId="0" borderId="22" xfId="43" applyNumberFormat="1" applyFont="1" applyBorder="1" applyAlignment="1">
      <alignment vertical="center"/>
    </xf>
    <xf numFmtId="0" fontId="34" fillId="0" borderId="11" xfId="43" applyFont="1" applyBorder="1" applyAlignment="1">
      <alignment horizontal="left" vertical="center"/>
    </xf>
    <xf numFmtId="190" fontId="34" fillId="0" borderId="11" xfId="43" applyNumberFormat="1" applyFont="1" applyBorder="1" applyAlignment="1">
      <alignment horizontal="right" vertical="center"/>
    </xf>
    <xf numFmtId="0" fontId="34" fillId="0" borderId="11" xfId="43" applyFont="1" applyBorder="1" applyAlignment="1">
      <alignment horizontal="center" vertical="center"/>
    </xf>
    <xf numFmtId="189" fontId="34" fillId="0" borderId="11" xfId="43" applyNumberFormat="1" applyFont="1" applyBorder="1" applyAlignment="1">
      <alignment horizontal="right" vertical="center"/>
    </xf>
    <xf numFmtId="0" fontId="34" fillId="0" borderId="11" xfId="43" quotePrefix="1" applyFont="1" applyBorder="1" applyAlignment="1">
      <alignment vertical="center"/>
    </xf>
    <xf numFmtId="0" fontId="34" fillId="0" borderId="0" xfId="43" applyFont="1" applyAlignment="1">
      <alignment horizontal="right" vertical="center"/>
    </xf>
    <xf numFmtId="188" fontId="34" fillId="0" borderId="0" xfId="43" applyNumberFormat="1" applyFont="1" applyAlignment="1">
      <alignment horizontal="right" vertical="center"/>
    </xf>
    <xf numFmtId="0" fontId="34" fillId="0" borderId="12" xfId="43" applyFont="1" applyBorder="1" applyAlignment="1">
      <alignment horizontal="left" vertical="center"/>
    </xf>
    <xf numFmtId="190" fontId="34" fillId="0" borderId="12" xfId="43" applyNumberFormat="1" applyFont="1" applyBorder="1" applyAlignment="1">
      <alignment horizontal="right" vertical="center"/>
    </xf>
    <xf numFmtId="0" fontId="34" fillId="0" borderId="12" xfId="43" applyFont="1" applyBorder="1" applyAlignment="1">
      <alignment horizontal="center" vertical="center"/>
    </xf>
    <xf numFmtId="189" fontId="34" fillId="0" borderId="12" xfId="43" applyNumberFormat="1" applyFont="1" applyBorder="1" applyAlignment="1">
      <alignment horizontal="right" vertical="center"/>
    </xf>
    <xf numFmtId="0" fontId="34" fillId="0" borderId="12" xfId="43" quotePrefix="1" applyFont="1" applyBorder="1" applyAlignment="1">
      <alignment horizontal="left" vertical="center"/>
    </xf>
    <xf numFmtId="0" fontId="8" fillId="0" borderId="11" xfId="43" applyFont="1" applyBorder="1" applyAlignment="1">
      <alignment vertical="center"/>
    </xf>
    <xf numFmtId="0" fontId="34" fillId="0" borderId="11" xfId="43" applyFont="1" applyBorder="1" applyAlignment="1">
      <alignment vertical="center"/>
    </xf>
    <xf numFmtId="9" fontId="34" fillId="0" borderId="0" xfId="43" applyNumberFormat="1" applyFont="1" applyAlignment="1">
      <alignment vertical="center"/>
    </xf>
    <xf numFmtId="9" fontId="34" fillId="0" borderId="11" xfId="43" applyNumberFormat="1" applyFont="1" applyBorder="1" applyAlignment="1">
      <alignment horizontal="left" vertical="center"/>
    </xf>
    <xf numFmtId="9" fontId="34" fillId="0" borderId="12" xfId="43" applyNumberFormat="1" applyFont="1" applyBorder="1" applyAlignment="1">
      <alignment horizontal="left" vertical="center"/>
    </xf>
    <xf numFmtId="9" fontId="34" fillId="0" borderId="12" xfId="43" applyNumberFormat="1" applyFont="1" applyBorder="1" applyAlignment="1">
      <alignment vertical="center"/>
    </xf>
    <xf numFmtId="189" fontId="34" fillId="0" borderId="0" xfId="43" applyNumberFormat="1" applyFont="1" applyAlignment="1">
      <alignment vertical="center"/>
    </xf>
    <xf numFmtId="0" fontId="34" fillId="0" borderId="12" xfId="43" applyFont="1" applyBorder="1" applyAlignment="1">
      <alignment vertical="center"/>
    </xf>
    <xf numFmtId="191" fontId="34" fillId="0" borderId="12" xfId="43" applyNumberFormat="1" applyFont="1" applyBorder="1" applyAlignment="1">
      <alignment vertical="center"/>
    </xf>
    <xf numFmtId="189" fontId="34" fillId="0" borderId="0" xfId="43" applyNumberFormat="1" applyFont="1" applyAlignment="1">
      <alignment horizontal="right" vertical="center"/>
    </xf>
    <xf numFmtId="190" fontId="34" fillId="0" borderId="0" xfId="43" applyNumberFormat="1" applyFont="1" applyAlignment="1">
      <alignment vertical="center"/>
    </xf>
    <xf numFmtId="192" fontId="34" fillId="0" borderId="11" xfId="43" applyNumberFormat="1" applyFont="1" applyBorder="1" applyAlignment="1">
      <alignment horizontal="right" vertical="center"/>
    </xf>
    <xf numFmtId="192" fontId="34" fillId="0" borderId="12" xfId="43" applyNumberFormat="1" applyFont="1" applyBorder="1" applyAlignment="1">
      <alignment horizontal="right" vertical="center"/>
    </xf>
    <xf numFmtId="0" fontId="0" fillId="0" borderId="10" xfId="0" applyFont="1" applyBorder="1">
      <alignment vertical="center"/>
    </xf>
    <xf numFmtId="182" fontId="1" fillId="29" borderId="22" xfId="34" applyNumberFormat="1" applyFont="1" applyFill="1" applyBorder="1" applyAlignment="1">
      <alignment horizontal="right" vertical="center"/>
    </xf>
    <xf numFmtId="0" fontId="0" fillId="25" borderId="10" xfId="43" applyFont="1" applyFill="1" applyBorder="1" applyAlignment="1">
      <alignment horizontal="center" shrinkToFit="1"/>
    </xf>
    <xf numFmtId="188" fontId="34" fillId="0" borderId="11" xfId="43" applyNumberFormat="1" applyFont="1" applyBorder="1" applyAlignment="1">
      <alignment horizontal="right" vertical="center"/>
    </xf>
    <xf numFmtId="188" fontId="34" fillId="0" borderId="12" xfId="43" applyNumberFormat="1" applyFont="1" applyBorder="1" applyAlignment="1">
      <alignment horizontal="right" vertical="center"/>
    </xf>
    <xf numFmtId="178" fontId="34" fillId="0" borderId="0" xfId="43" applyNumberFormat="1" applyFont="1" applyAlignment="1">
      <alignment vertical="center"/>
    </xf>
    <xf numFmtId="180" fontId="34" fillId="0" borderId="0" xfId="43" applyNumberFormat="1" applyFont="1" applyAlignment="1">
      <alignment vertical="center"/>
    </xf>
    <xf numFmtId="188" fontId="34" fillId="0" borderId="0" xfId="43" applyNumberFormat="1" applyFont="1" applyAlignment="1">
      <alignment horizontal="left" vertical="center"/>
    </xf>
    <xf numFmtId="57" fontId="0" fillId="0" borderId="11" xfId="0" applyNumberFormat="1" applyFont="1" applyBorder="1" applyAlignment="1">
      <alignment horizontal="right" vertical="center" indent="1"/>
    </xf>
    <xf numFmtId="182" fontId="0" fillId="29" borderId="22" xfId="34" applyNumberFormat="1" applyFont="1" applyFill="1" applyBorder="1" applyAlignment="1">
      <alignment horizontal="right" vertical="center"/>
    </xf>
    <xf numFmtId="185" fontId="1" fillId="29" borderId="22" xfId="34" applyNumberFormat="1" applyFont="1" applyFill="1" applyBorder="1" applyAlignment="1">
      <alignment horizontal="right"/>
    </xf>
    <xf numFmtId="57" fontId="0" fillId="0" borderId="10" xfId="0" applyNumberFormat="1" applyFont="1" applyBorder="1" applyAlignment="1">
      <alignment horizontal="right" vertical="center" indent="1"/>
    </xf>
    <xf numFmtId="0" fontId="1" fillId="32" borderId="10" xfId="0" applyFont="1" applyFill="1" applyBorder="1" applyAlignment="1">
      <alignment horizontal="center" vertical="center"/>
    </xf>
    <xf numFmtId="0" fontId="0" fillId="32" borderId="10" xfId="0" applyFont="1" applyFill="1" applyBorder="1" applyAlignment="1">
      <alignment horizontal="center" vertical="center"/>
    </xf>
    <xf numFmtId="0" fontId="4" fillId="0" borderId="0" xfId="0" applyFont="1" applyAlignment="1">
      <alignment vertical="distributed" wrapText="1"/>
    </xf>
    <xf numFmtId="0" fontId="0" fillId="0" borderId="0" xfId="0" applyAlignment="1">
      <alignment vertical="distributed"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10" xfId="43" applyBorder="1" applyAlignment="1">
      <alignment horizontal="center"/>
    </xf>
    <xf numFmtId="0" fontId="1" fillId="0" borderId="10" xfId="43" quotePrefix="1" applyBorder="1" applyAlignment="1">
      <alignment horizontal="center" shrinkToFit="1"/>
    </xf>
    <xf numFmtId="0" fontId="1" fillId="0" borderId="10" xfId="43" applyBorder="1" applyAlignment="1">
      <alignment horizontal="center" shrinkToFit="1"/>
    </xf>
    <xf numFmtId="0" fontId="1" fillId="31" borderId="10" xfId="43" applyFill="1" applyBorder="1" applyAlignment="1">
      <alignment horizontal="center" vertical="center" wrapText="1"/>
    </xf>
    <xf numFmtId="0" fontId="1" fillId="31" borderId="10" xfId="43" applyFill="1" applyBorder="1" applyAlignment="1">
      <alignment horizontal="center" vertical="center"/>
    </xf>
    <xf numFmtId="0" fontId="1" fillId="0" borderId="10" xfId="43" applyBorder="1" applyAlignment="1">
      <alignment horizontal="center" vertical="center" shrinkToFit="1"/>
    </xf>
    <xf numFmtId="38" fontId="1" fillId="0" borderId="22" xfId="43" applyNumberFormat="1" applyBorder="1" applyAlignment="1">
      <alignment horizontal="center" vertical="center" shrinkToFit="1"/>
    </xf>
    <xf numFmtId="38" fontId="1" fillId="0" borderId="21" xfId="43" applyNumberFormat="1" applyBorder="1" applyAlignment="1">
      <alignment horizontal="center" vertical="center" shrinkToFit="1"/>
    </xf>
    <xf numFmtId="10" fontId="1" fillId="0" borderId="22" xfId="43" applyNumberFormat="1" applyBorder="1" applyAlignment="1">
      <alignment horizontal="center" vertical="center" shrinkToFit="1"/>
    </xf>
    <xf numFmtId="10" fontId="1" fillId="0" borderId="21" xfId="43" applyNumberFormat="1" applyBorder="1" applyAlignment="1">
      <alignment horizontal="center" vertical="center" shrinkToFit="1"/>
    </xf>
    <xf numFmtId="185" fontId="1" fillId="0" borderId="22" xfId="43" applyNumberFormat="1" applyBorder="1" applyAlignment="1">
      <alignment horizontal="center" vertical="center" shrinkToFit="1"/>
    </xf>
    <xf numFmtId="185" fontId="1" fillId="0" borderId="21" xfId="43" applyNumberFormat="1" applyBorder="1" applyAlignment="1">
      <alignment horizontal="center" vertical="center" shrinkToFit="1"/>
    </xf>
    <xf numFmtId="0" fontId="1" fillId="25" borderId="22" xfId="43" applyFill="1" applyBorder="1" applyAlignment="1">
      <alignment horizontal="distributed" justifyLastLine="1" shrinkToFit="1"/>
    </xf>
    <xf numFmtId="0" fontId="1" fillId="25" borderId="23" xfId="43" applyFill="1" applyBorder="1" applyAlignment="1">
      <alignment horizontal="distributed" justifyLastLine="1" shrinkToFit="1"/>
    </xf>
    <xf numFmtId="0" fontId="1" fillId="25" borderId="21" xfId="43" applyFill="1" applyBorder="1" applyAlignment="1">
      <alignment horizontal="distributed" justifyLastLine="1" shrinkToFit="1"/>
    </xf>
    <xf numFmtId="38" fontId="1" fillId="25" borderId="22" xfId="34" applyFont="1" applyFill="1" applyBorder="1" applyAlignment="1">
      <alignment horizontal="center"/>
    </xf>
    <xf numFmtId="38" fontId="1" fillId="25" borderId="21" xfId="34" applyFont="1" applyFill="1" applyBorder="1" applyAlignment="1">
      <alignment horizontal="center"/>
    </xf>
    <xf numFmtId="0" fontId="1" fillId="25" borderId="22" xfId="43" applyFill="1" applyBorder="1" applyAlignment="1">
      <alignment horizontal="center"/>
    </xf>
    <xf numFmtId="0" fontId="1" fillId="25" borderId="23" xfId="43" applyFill="1" applyBorder="1" applyAlignment="1">
      <alignment horizontal="center"/>
    </xf>
    <xf numFmtId="0" fontId="1" fillId="25" borderId="21" xfId="43" applyFill="1" applyBorder="1" applyAlignment="1">
      <alignment horizontal="center"/>
    </xf>
    <xf numFmtId="185" fontId="1" fillId="29" borderId="22" xfId="34" applyNumberFormat="1" applyFont="1" applyFill="1" applyBorder="1" applyAlignment="1">
      <alignment horizontal="center"/>
    </xf>
    <xf numFmtId="185" fontId="1" fillId="29" borderId="21" xfId="34" applyNumberFormat="1" applyFont="1" applyFill="1" applyBorder="1" applyAlignment="1">
      <alignment horizontal="center"/>
    </xf>
    <xf numFmtId="0" fontId="1" fillId="25" borderId="10" xfId="43" applyFill="1" applyBorder="1" applyAlignment="1">
      <alignment horizontal="center"/>
    </xf>
    <xf numFmtId="0" fontId="1" fillId="30" borderId="10" xfId="43" applyFill="1" applyBorder="1" applyAlignment="1">
      <alignment horizontal="center" vertical="center" shrinkToFit="1"/>
    </xf>
    <xf numFmtId="0" fontId="1" fillId="30" borderId="22" xfId="43" applyFill="1" applyBorder="1" applyAlignment="1">
      <alignment horizontal="center" vertical="center" shrinkToFit="1"/>
    </xf>
    <xf numFmtId="0" fontId="1" fillId="30" borderId="21" xfId="43" applyFill="1" applyBorder="1" applyAlignment="1">
      <alignment horizontal="center" vertical="center" shrinkToFit="1"/>
    </xf>
    <xf numFmtId="0" fontId="1" fillId="31" borderId="22" xfId="43" applyFill="1" applyBorder="1" applyAlignment="1">
      <alignment horizontal="center" vertical="center"/>
    </xf>
    <xf numFmtId="0" fontId="1" fillId="31" borderId="21" xfId="43" applyFill="1" applyBorder="1" applyAlignment="1">
      <alignment horizontal="center" vertical="center"/>
    </xf>
    <xf numFmtId="0" fontId="35" fillId="25" borderId="22" xfId="43" applyFont="1" applyFill="1" applyBorder="1" applyAlignment="1">
      <alignment horizontal="left" vertical="center" shrinkToFit="1"/>
    </xf>
    <xf numFmtId="0" fontId="36" fillId="25" borderId="23" xfId="43" applyFont="1" applyFill="1" applyBorder="1" applyAlignment="1">
      <alignment horizontal="left" vertical="center" shrinkToFit="1"/>
    </xf>
    <xf numFmtId="0" fontId="36" fillId="25" borderId="21" xfId="43" applyFont="1" applyFill="1" applyBorder="1" applyAlignment="1">
      <alignment horizontal="left" vertical="center" shrinkToFit="1"/>
    </xf>
    <xf numFmtId="176" fontId="1" fillId="29" borderId="22" xfId="34" applyNumberFormat="1" applyFont="1" applyFill="1" applyBorder="1" applyAlignment="1">
      <alignment horizontal="right"/>
    </xf>
    <xf numFmtId="176" fontId="1" fillId="29" borderId="21" xfId="34" applyNumberFormat="1" applyFont="1" applyFill="1" applyBorder="1" applyAlignment="1">
      <alignment horizontal="right"/>
    </xf>
    <xf numFmtId="179" fontId="0" fillId="26" borderId="23" xfId="43" applyNumberFormat="1" applyFont="1" applyFill="1" applyBorder="1" applyAlignment="1">
      <alignment horizontal="center" vertical="center" shrinkToFit="1"/>
    </xf>
    <xf numFmtId="179" fontId="0" fillId="26" borderId="21" xfId="43" applyNumberFormat="1" applyFont="1" applyFill="1" applyBorder="1" applyAlignment="1">
      <alignment horizontal="center" vertical="center" shrinkToFit="1"/>
    </xf>
    <xf numFmtId="185" fontId="1" fillId="29" borderId="22" xfId="34" applyNumberFormat="1" applyFont="1" applyFill="1" applyBorder="1" applyAlignment="1">
      <alignment horizontal="center" vertical="center"/>
    </xf>
    <xf numFmtId="185" fontId="1" fillId="29" borderId="21" xfId="34" applyNumberFormat="1" applyFont="1" applyFill="1" applyBorder="1" applyAlignment="1">
      <alignment horizontal="center" vertical="center"/>
    </xf>
    <xf numFmtId="0" fontId="35" fillId="25" borderId="23" xfId="43" applyFont="1" applyFill="1" applyBorder="1" applyAlignment="1">
      <alignment horizontal="left" vertical="center" shrinkToFit="1"/>
    </xf>
    <xf numFmtId="0" fontId="35" fillId="25" borderId="21" xfId="43" applyFont="1" applyFill="1" applyBorder="1" applyAlignment="1">
      <alignment horizontal="left" vertical="center" shrinkToFit="1"/>
    </xf>
    <xf numFmtId="40" fontId="1" fillId="29" borderId="22" xfId="34" applyNumberFormat="1" applyFont="1" applyFill="1" applyBorder="1" applyAlignment="1">
      <alignment horizontal="right"/>
    </xf>
    <xf numFmtId="40" fontId="1" fillId="29" borderId="21" xfId="34" applyNumberFormat="1" applyFont="1" applyFill="1" applyBorder="1" applyAlignment="1">
      <alignment horizontal="right"/>
    </xf>
    <xf numFmtId="0" fontId="1" fillId="26" borderId="22" xfId="43" applyFill="1" applyBorder="1" applyAlignment="1">
      <alignment shrinkToFit="1"/>
    </xf>
    <xf numFmtId="0" fontId="1" fillId="26" borderId="23" xfId="43" applyFill="1" applyBorder="1" applyAlignment="1">
      <alignment shrinkToFit="1"/>
    </xf>
    <xf numFmtId="0" fontId="1" fillId="26" borderId="21" xfId="43" applyFill="1" applyBorder="1" applyAlignment="1">
      <alignment shrinkToFit="1"/>
    </xf>
    <xf numFmtId="182" fontId="1" fillId="25" borderId="10" xfId="43" applyNumberFormat="1" applyFill="1" applyBorder="1" applyAlignment="1">
      <alignment horizontal="center"/>
    </xf>
    <xf numFmtId="0" fontId="1" fillId="0" borderId="16" xfId="43" applyBorder="1" applyAlignment="1">
      <alignment horizontal="right" indent="1"/>
    </xf>
    <xf numFmtId="0" fontId="1" fillId="0" borderId="0" xfId="43" applyAlignment="1">
      <alignment horizontal="right" indent="1"/>
    </xf>
    <xf numFmtId="38" fontId="1" fillId="28" borderId="0" xfId="34" applyFont="1" applyFill="1" applyBorder="1" applyAlignment="1">
      <alignment horizontal="center"/>
    </xf>
    <xf numFmtId="0" fontId="29" fillId="24" borderId="22" xfId="43" applyFont="1" applyFill="1" applyBorder="1" applyAlignment="1">
      <alignment horizontal="distributed" justifyLastLine="1"/>
    </xf>
    <xf numFmtId="0" fontId="29" fillId="24" borderId="23" xfId="43" applyFont="1" applyFill="1" applyBorder="1" applyAlignment="1">
      <alignment horizontal="distributed" justifyLastLine="1"/>
    </xf>
    <xf numFmtId="0" fontId="29" fillId="24" borderId="21" xfId="43" applyFont="1" applyFill="1" applyBorder="1" applyAlignment="1">
      <alignment horizontal="distributed" justifyLastLine="1"/>
    </xf>
    <xf numFmtId="0" fontId="29" fillId="24" borderId="22" xfId="43" applyFont="1" applyFill="1" applyBorder="1" applyAlignment="1">
      <alignment horizontal="center" shrinkToFit="1"/>
    </xf>
    <xf numFmtId="0" fontId="29" fillId="24" borderId="23" xfId="43" applyFont="1" applyFill="1" applyBorder="1" applyAlignment="1">
      <alignment horizontal="center" shrinkToFit="1"/>
    </xf>
    <xf numFmtId="0" fontId="29" fillId="24" borderId="21" xfId="43" applyFont="1" applyFill="1" applyBorder="1" applyAlignment="1">
      <alignment horizontal="center" shrinkToFit="1"/>
    </xf>
    <xf numFmtId="0" fontId="29" fillId="24" borderId="10" xfId="43" applyFont="1" applyFill="1" applyBorder="1" applyAlignment="1">
      <alignment horizontal="distributed" justifyLastLine="1"/>
    </xf>
    <xf numFmtId="176" fontId="1" fillId="29" borderId="22" xfId="34" applyNumberFormat="1" applyFont="1" applyFill="1" applyBorder="1" applyAlignment="1">
      <alignment horizontal="right" vertical="center"/>
    </xf>
    <xf numFmtId="176" fontId="1" fillId="29" borderId="21" xfId="34" applyNumberFormat="1" applyFont="1" applyFill="1" applyBorder="1" applyAlignment="1">
      <alignment horizontal="right" vertical="center"/>
    </xf>
    <xf numFmtId="40" fontId="1" fillId="29" borderId="22" xfId="34" applyNumberFormat="1" applyFont="1" applyFill="1" applyBorder="1" applyAlignment="1">
      <alignment horizontal="right" vertical="center"/>
    </xf>
    <xf numFmtId="40" fontId="1" fillId="29" borderId="21" xfId="34" applyNumberFormat="1" applyFont="1" applyFill="1" applyBorder="1" applyAlignment="1">
      <alignment horizontal="right" vertical="center"/>
    </xf>
    <xf numFmtId="0" fontId="34" fillId="25" borderId="22" xfId="43" applyFont="1" applyFill="1" applyBorder="1" applyAlignment="1">
      <alignment horizontal="distributed" justifyLastLine="1" shrinkToFit="1"/>
    </xf>
    <xf numFmtId="0" fontId="34" fillId="25" borderId="23" xfId="43" applyFont="1" applyFill="1" applyBorder="1" applyAlignment="1">
      <alignment horizontal="distributed" justifyLastLine="1" shrinkToFit="1"/>
    </xf>
    <xf numFmtId="0" fontId="34" fillId="25" borderId="21" xfId="43" applyFont="1" applyFill="1" applyBorder="1" applyAlignment="1">
      <alignment horizontal="distributed" justifyLastLine="1" shrinkToFit="1"/>
    </xf>
    <xf numFmtId="0" fontId="18" fillId="26" borderId="22" xfId="43" applyFont="1" applyFill="1" applyBorder="1" applyAlignment="1">
      <alignment horizontal="left" shrinkToFit="1"/>
    </xf>
    <xf numFmtId="0" fontId="18" fillId="26" borderId="23" xfId="43" applyFont="1" applyFill="1" applyBorder="1" applyAlignment="1">
      <alignment horizontal="left" shrinkToFit="1"/>
    </xf>
    <xf numFmtId="0" fontId="18" fillId="26" borderId="21" xfId="43" applyFont="1" applyFill="1" applyBorder="1" applyAlignment="1">
      <alignment horizontal="left" shrinkToFit="1"/>
    </xf>
    <xf numFmtId="38" fontId="28" fillId="26" borderId="22" xfId="34" applyFont="1" applyFill="1" applyBorder="1" applyAlignment="1">
      <alignment horizontal="right"/>
    </xf>
    <xf numFmtId="38" fontId="28" fillId="26" borderId="21" xfId="34" applyFont="1" applyFill="1" applyBorder="1" applyAlignment="1">
      <alignment horizontal="right"/>
    </xf>
    <xf numFmtId="38" fontId="1" fillId="29" borderId="22" xfId="34" applyFont="1" applyFill="1" applyBorder="1" applyAlignment="1">
      <alignment horizontal="right"/>
    </xf>
    <xf numFmtId="38" fontId="1" fillId="29" borderId="21" xfId="34" applyFont="1" applyFill="1" applyBorder="1" applyAlignment="1">
      <alignment horizontal="right"/>
    </xf>
    <xf numFmtId="0" fontId="18" fillId="26" borderId="10" xfId="43" applyFont="1" applyFill="1" applyBorder="1" applyAlignment="1">
      <alignment shrinkToFit="1"/>
    </xf>
    <xf numFmtId="0" fontId="1" fillId="25" borderId="22" xfId="43" applyFill="1" applyBorder="1" applyAlignment="1" applyProtection="1">
      <alignment horizontal="distributed" justifyLastLine="1"/>
      <protection locked="0"/>
    </xf>
    <xf numFmtId="0" fontId="1" fillId="25" borderId="23" xfId="43" applyFill="1" applyBorder="1" applyAlignment="1" applyProtection="1">
      <alignment horizontal="distributed" justifyLastLine="1"/>
      <protection locked="0"/>
    </xf>
    <xf numFmtId="0" fontId="1" fillId="25" borderId="21" xfId="43" applyFill="1" applyBorder="1" applyAlignment="1" applyProtection="1">
      <alignment horizontal="distributed" justifyLastLine="1"/>
      <protection locked="0"/>
    </xf>
    <xf numFmtId="0" fontId="1" fillId="25" borderId="22" xfId="43" applyFill="1" applyBorder="1" applyAlignment="1">
      <alignment horizontal="left" shrinkToFit="1"/>
    </xf>
    <xf numFmtId="0" fontId="1" fillId="25" borderId="23" xfId="43" applyFill="1" applyBorder="1" applyAlignment="1">
      <alignment horizontal="left" shrinkToFit="1"/>
    </xf>
    <xf numFmtId="0" fontId="1" fillId="25" borderId="21" xfId="43" applyFill="1" applyBorder="1" applyAlignment="1">
      <alignment horizontal="left" shrinkToFit="1"/>
    </xf>
    <xf numFmtId="38" fontId="1" fillId="25" borderId="22" xfId="34" applyFont="1" applyFill="1" applyBorder="1" applyAlignment="1">
      <alignment horizontal="right"/>
    </xf>
    <xf numFmtId="38" fontId="1" fillId="25" borderId="21" xfId="34" applyFont="1" applyFill="1" applyBorder="1" applyAlignment="1">
      <alignment horizontal="right"/>
    </xf>
    <xf numFmtId="38" fontId="29" fillId="29" borderId="22" xfId="34" applyFont="1" applyFill="1" applyBorder="1" applyAlignment="1">
      <alignment horizontal="right" shrinkToFit="1"/>
    </xf>
    <xf numFmtId="38" fontId="29" fillId="29" borderId="21" xfId="34" applyFont="1" applyFill="1" applyBorder="1" applyAlignment="1">
      <alignment horizontal="right" shrinkToFit="1"/>
    </xf>
    <xf numFmtId="0" fontId="34" fillId="25" borderId="10" xfId="43" applyFont="1" applyFill="1" applyBorder="1"/>
    <xf numFmtId="0" fontId="34" fillId="25" borderId="22" xfId="43" applyFont="1" applyFill="1" applyBorder="1" applyAlignment="1">
      <alignment horizontal="left" vertical="center" shrinkToFit="1"/>
    </xf>
    <xf numFmtId="0" fontId="34" fillId="25" borderId="23" xfId="43" applyFont="1" applyFill="1" applyBorder="1" applyAlignment="1">
      <alignment horizontal="left" vertical="center" shrinkToFit="1"/>
    </xf>
    <xf numFmtId="0" fontId="34" fillId="25" borderId="21" xfId="43" applyFont="1" applyFill="1" applyBorder="1" applyAlignment="1">
      <alignment horizontal="left" vertical="center" shrinkToFit="1"/>
    </xf>
    <xf numFmtId="0" fontId="18" fillId="26" borderId="22" xfId="43" applyFont="1" applyFill="1" applyBorder="1" applyAlignment="1">
      <alignment horizontal="left" vertical="center" wrapText="1"/>
    </xf>
    <xf numFmtId="0" fontId="18" fillId="26" borderId="23" xfId="43" applyFont="1" applyFill="1" applyBorder="1" applyAlignment="1">
      <alignment horizontal="left" vertical="center" wrapText="1"/>
    </xf>
    <xf numFmtId="0" fontId="18" fillId="26" borderId="21" xfId="43" applyFont="1" applyFill="1" applyBorder="1" applyAlignment="1">
      <alignment horizontal="left" vertical="center" wrapText="1"/>
    </xf>
    <xf numFmtId="38" fontId="18" fillId="26" borderId="22" xfId="34" applyFont="1" applyFill="1" applyBorder="1" applyAlignment="1">
      <alignment horizontal="right" vertical="center"/>
    </xf>
    <xf numFmtId="38" fontId="18" fillId="26" borderId="21" xfId="34" applyFont="1" applyFill="1" applyBorder="1" applyAlignment="1">
      <alignment horizontal="right" vertical="center"/>
    </xf>
    <xf numFmtId="38" fontId="34" fillId="29" borderId="22" xfId="34" applyFont="1" applyFill="1" applyBorder="1" applyAlignment="1">
      <alignment horizontal="right" vertical="center"/>
    </xf>
    <xf numFmtId="38" fontId="34" fillId="29" borderId="21" xfId="34" applyFont="1" applyFill="1" applyBorder="1" applyAlignment="1">
      <alignment horizontal="right" vertical="center"/>
    </xf>
    <xf numFmtId="0" fontId="18" fillId="26" borderId="22" xfId="43" applyFont="1" applyFill="1" applyBorder="1" applyAlignment="1">
      <alignment vertical="center" shrinkToFit="1"/>
    </xf>
    <xf numFmtId="0" fontId="18" fillId="26" borderId="23" xfId="43" applyFont="1" applyFill="1" applyBorder="1" applyAlignment="1">
      <alignment vertical="center" shrinkToFit="1"/>
    </xf>
    <xf numFmtId="0" fontId="18" fillId="26" borderId="21" xfId="43" applyFont="1" applyFill="1" applyBorder="1" applyAlignment="1">
      <alignment vertical="center" shrinkToFit="1"/>
    </xf>
    <xf numFmtId="0" fontId="18" fillId="26" borderId="22" xfId="43" applyFont="1" applyFill="1" applyBorder="1" applyAlignment="1">
      <alignment horizontal="left" vertical="center" shrinkToFit="1"/>
    </xf>
    <xf numFmtId="0" fontId="18" fillId="26" borderId="23" xfId="43" applyFont="1" applyFill="1" applyBorder="1" applyAlignment="1">
      <alignment horizontal="left" vertical="center" shrinkToFit="1"/>
    </xf>
    <xf numFmtId="0" fontId="18" fillId="26" borderId="21" xfId="43" applyFont="1" applyFill="1" applyBorder="1" applyAlignment="1">
      <alignment horizontal="left" vertical="center" shrinkToFit="1"/>
    </xf>
    <xf numFmtId="0" fontId="1" fillId="0" borderId="0" xfId="43" applyAlignment="1">
      <alignment horizontal="right"/>
    </xf>
    <xf numFmtId="0" fontId="29" fillId="24" borderId="22" xfId="43" applyFont="1" applyFill="1" applyBorder="1" applyAlignment="1">
      <alignment horizontal="center" vertical="center"/>
    </xf>
    <xf numFmtId="0" fontId="29" fillId="24" borderId="23" xfId="43" applyFont="1" applyFill="1" applyBorder="1" applyAlignment="1">
      <alignment horizontal="center" vertical="center"/>
    </xf>
    <xf numFmtId="0" fontId="29" fillId="24" borderId="21" xfId="43" applyFont="1" applyFill="1" applyBorder="1" applyAlignment="1">
      <alignment horizontal="center" vertical="center"/>
    </xf>
    <xf numFmtId="0" fontId="33" fillId="24" borderId="22" xfId="43" applyFont="1" applyFill="1" applyBorder="1" applyAlignment="1">
      <alignment horizontal="distributed" vertical="center" justifyLastLine="1"/>
    </xf>
    <xf numFmtId="0" fontId="33" fillId="24" borderId="23" xfId="43" applyFont="1" applyFill="1" applyBorder="1" applyAlignment="1">
      <alignment horizontal="distributed" vertical="center" justifyLastLine="1"/>
    </xf>
    <xf numFmtId="0" fontId="33" fillId="24" borderId="21" xfId="43" applyFont="1" applyFill="1" applyBorder="1" applyAlignment="1">
      <alignment horizontal="distributed" vertical="center" justifyLastLine="1"/>
    </xf>
    <xf numFmtId="0" fontId="33" fillId="24" borderId="10" xfId="43" applyFont="1" applyFill="1" applyBorder="1" applyAlignment="1">
      <alignment horizontal="distributed" vertical="center" justifyLastLine="1"/>
    </xf>
    <xf numFmtId="0" fontId="34" fillId="0" borderId="10" xfId="43" applyFont="1" applyBorder="1" applyAlignment="1">
      <alignment horizontal="distributed" justifyLastLine="1"/>
    </xf>
    <xf numFmtId="0" fontId="1" fillId="25" borderId="22" xfId="43" applyFill="1" applyBorder="1" applyAlignment="1" applyProtection="1">
      <alignment horizontal="distributed" vertical="center" justifyLastLine="1"/>
      <protection locked="0"/>
    </xf>
    <xf numFmtId="0" fontId="1" fillId="25" borderId="23" xfId="43" applyFill="1" applyBorder="1" applyAlignment="1" applyProtection="1">
      <alignment horizontal="distributed" vertical="center" justifyLastLine="1"/>
      <protection locked="0"/>
    </xf>
    <xf numFmtId="0" fontId="1" fillId="25" borderId="21" xfId="43" applyFill="1" applyBorder="1" applyAlignment="1" applyProtection="1">
      <alignment horizontal="distributed" vertical="center" justifyLastLine="1"/>
      <protection locked="0"/>
    </xf>
    <xf numFmtId="0" fontId="1" fillId="25" borderId="22" xfId="43" applyFill="1" applyBorder="1" applyAlignment="1">
      <alignment horizontal="left" vertical="center" shrinkToFit="1"/>
    </xf>
    <xf numFmtId="0" fontId="1" fillId="25" borderId="23" xfId="43" applyFill="1" applyBorder="1" applyAlignment="1">
      <alignment horizontal="left" vertical="center" shrinkToFit="1"/>
    </xf>
    <xf numFmtId="0" fontId="1" fillId="25" borderId="21" xfId="43" applyFill="1" applyBorder="1" applyAlignment="1">
      <alignment horizontal="left" vertical="center" shrinkToFit="1"/>
    </xf>
    <xf numFmtId="38" fontId="1" fillId="25" borderId="22" xfId="34" applyFont="1" applyFill="1" applyBorder="1" applyAlignment="1">
      <alignment horizontal="right" vertical="center"/>
    </xf>
    <xf numFmtId="38" fontId="1" fillId="25" borderId="21" xfId="34" applyFont="1" applyFill="1" applyBorder="1" applyAlignment="1">
      <alignment horizontal="right" vertical="center"/>
    </xf>
    <xf numFmtId="38" fontId="33" fillId="29" borderId="22" xfId="34" applyFont="1" applyFill="1" applyBorder="1" applyAlignment="1">
      <alignment horizontal="right" vertical="center"/>
    </xf>
    <xf numFmtId="38" fontId="33" fillId="29" borderId="21" xfId="34" applyFont="1" applyFill="1" applyBorder="1" applyAlignment="1">
      <alignment horizontal="right" vertical="center"/>
    </xf>
    <xf numFmtId="0" fontId="34" fillId="25" borderId="10" xfId="43" applyFont="1" applyFill="1" applyBorder="1" applyAlignment="1">
      <alignment vertical="center"/>
    </xf>
    <xf numFmtId="0" fontId="1" fillId="0" borderId="16" xfId="43" applyBorder="1" applyAlignment="1">
      <alignment horizontal="right"/>
    </xf>
    <xf numFmtId="0" fontId="34" fillId="25" borderId="22" xfId="43" applyFont="1" applyFill="1" applyBorder="1" applyAlignment="1">
      <alignment horizontal="center" vertical="center" shrinkToFit="1"/>
    </xf>
    <xf numFmtId="0" fontId="34" fillId="25" borderId="23" xfId="43" applyFont="1" applyFill="1" applyBorder="1" applyAlignment="1">
      <alignment horizontal="center" vertical="center" shrinkToFit="1"/>
    </xf>
    <xf numFmtId="0" fontId="34" fillId="25" borderId="21" xfId="43" applyFont="1" applyFill="1" applyBorder="1" applyAlignment="1">
      <alignment horizontal="center" vertical="center" shrinkToFit="1"/>
    </xf>
    <xf numFmtId="38" fontId="28" fillId="26" borderId="22" xfId="34" applyFont="1" applyFill="1" applyBorder="1" applyAlignment="1">
      <alignment horizontal="right" vertical="center"/>
    </xf>
    <xf numFmtId="38" fontId="28" fillId="26" borderId="21" xfId="34" applyFont="1" applyFill="1" applyBorder="1" applyAlignment="1">
      <alignment horizontal="right" vertical="center"/>
    </xf>
    <xf numFmtId="38" fontId="1" fillId="29" borderId="22" xfId="34" applyFont="1" applyFill="1" applyBorder="1" applyAlignment="1">
      <alignment horizontal="right" vertical="center"/>
    </xf>
    <xf numFmtId="38" fontId="1" fillId="29" borderId="21" xfId="34" applyFont="1" applyFill="1" applyBorder="1" applyAlignment="1">
      <alignment horizontal="right" vertical="center"/>
    </xf>
    <xf numFmtId="0" fontId="18" fillId="26" borderId="10" xfId="43" applyFont="1" applyFill="1" applyBorder="1" applyAlignment="1">
      <alignment vertical="center" shrinkToFit="1"/>
    </xf>
    <xf numFmtId="0" fontId="18" fillId="26" borderId="0" xfId="43" applyFont="1" applyFill="1" applyAlignment="1">
      <alignment horizontal="left" vertical="center" shrinkToFit="1"/>
    </xf>
    <xf numFmtId="0" fontId="27" fillId="0" borderId="0" xfId="43" applyFont="1" applyAlignment="1">
      <alignment horizontal="left" indent="1" shrinkToFit="1"/>
    </xf>
    <xf numFmtId="38" fontId="28" fillId="27" borderId="0" xfId="34" applyFont="1" applyFill="1" applyBorder="1" applyAlignment="1">
      <alignment horizontal="center"/>
    </xf>
    <xf numFmtId="0" fontId="0" fillId="0" borderId="16" xfId="43" applyFont="1" applyBorder="1" applyAlignment="1">
      <alignment horizontal="right"/>
    </xf>
    <xf numFmtId="0" fontId="34" fillId="0" borderId="13" xfId="43" applyFont="1" applyBorder="1" applyAlignment="1">
      <alignment horizontal="left" vertical="center" indent="2"/>
    </xf>
    <xf numFmtId="0" fontId="34" fillId="0" borderId="15" xfId="43" applyFont="1" applyBorder="1" applyAlignment="1">
      <alignment horizontal="left" vertical="center" indent="2"/>
    </xf>
    <xf numFmtId="0" fontId="34" fillId="0" borderId="18" xfId="43" applyFont="1" applyBorder="1" applyAlignment="1">
      <alignment horizontal="left" vertical="center"/>
    </xf>
    <xf numFmtId="0" fontId="34" fillId="0" borderId="20" xfId="43" applyFont="1" applyBorder="1" applyAlignment="1">
      <alignment horizontal="left" vertical="center"/>
    </xf>
    <xf numFmtId="0" fontId="34" fillId="0" borderId="13" xfId="43" applyFont="1" applyBorder="1" applyAlignment="1">
      <alignment horizontal="left" vertical="center"/>
    </xf>
    <xf numFmtId="0" fontId="34" fillId="0" borderId="15" xfId="43" applyFont="1" applyBorder="1" applyAlignment="1">
      <alignment horizontal="left" vertical="center"/>
    </xf>
    <xf numFmtId="0" fontId="34" fillId="0" borderId="13" xfId="43" applyFont="1" applyBorder="1" applyAlignment="1">
      <alignment horizontal="left" vertical="center" indent="1"/>
    </xf>
    <xf numFmtId="0" fontId="34" fillId="0" borderId="15" xfId="43" applyFont="1" applyBorder="1" applyAlignment="1">
      <alignment horizontal="left" vertical="center" indent="1"/>
    </xf>
    <xf numFmtId="0" fontId="34" fillId="0" borderId="10" xfId="43" applyFont="1" applyBorder="1" applyAlignment="1">
      <alignment horizontal="center" vertical="center"/>
    </xf>
    <xf numFmtId="0" fontId="34" fillId="0" borderId="14" xfId="43" applyFont="1" applyBorder="1" applyAlignment="1">
      <alignment horizontal="left" vertical="center" indent="1"/>
    </xf>
    <xf numFmtId="0" fontId="34" fillId="0" borderId="18" xfId="43" applyFont="1" applyBorder="1" applyAlignment="1">
      <alignment horizontal="left" vertical="center" indent="1"/>
    </xf>
    <xf numFmtId="0" fontId="34" fillId="0" borderId="19" xfId="43" applyFont="1" applyBorder="1" applyAlignment="1">
      <alignment horizontal="left" vertical="center" indent="1"/>
    </xf>
    <xf numFmtId="0" fontId="34" fillId="0" borderId="20" xfId="43" applyFont="1" applyBorder="1" applyAlignment="1">
      <alignment horizontal="left" vertical="center" indent="1"/>
    </xf>
    <xf numFmtId="0" fontId="34" fillId="0" borderId="13" xfId="43" applyFont="1" applyBorder="1" applyAlignment="1">
      <alignment horizontal="center" vertical="center"/>
    </xf>
    <xf numFmtId="0" fontId="34" fillId="0" borderId="15" xfId="43" applyFont="1" applyBorder="1" applyAlignment="1">
      <alignment horizontal="center" vertical="center"/>
    </xf>
    <xf numFmtId="0" fontId="34" fillId="0" borderId="18" xfId="43" applyFont="1" applyBorder="1" applyAlignment="1">
      <alignment horizontal="center" vertical="center"/>
    </xf>
    <xf numFmtId="0" fontId="34" fillId="0" borderId="20" xfId="43" applyFont="1" applyBorder="1" applyAlignment="1">
      <alignment horizontal="center" vertical="center"/>
    </xf>
    <xf numFmtId="176" fontId="28" fillId="27" borderId="0" xfId="34" applyNumberFormat="1" applyFont="1" applyFill="1" applyBorder="1" applyAlignment="1">
      <alignment horizontal="center"/>
    </xf>
    <xf numFmtId="186" fontId="1" fillId="29" borderId="22" xfId="34" applyNumberFormat="1" applyFont="1" applyFill="1" applyBorder="1" applyAlignment="1">
      <alignment horizontal="center"/>
    </xf>
    <xf numFmtId="186" fontId="1" fillId="29" borderId="21" xfId="34" applyNumberFormat="1" applyFont="1" applyFill="1" applyBorder="1" applyAlignment="1">
      <alignment horizontal="center"/>
    </xf>
    <xf numFmtId="186" fontId="1" fillId="29" borderId="22" xfId="34" applyNumberFormat="1" applyFont="1" applyFill="1" applyBorder="1" applyAlignment="1">
      <alignment horizontal="center" vertical="center"/>
    </xf>
    <xf numFmtId="186" fontId="1" fillId="29" borderId="21" xfId="34" applyNumberFormat="1" applyFont="1" applyFill="1" applyBorder="1" applyAlignment="1">
      <alignment horizontal="center" vertical="center"/>
    </xf>
    <xf numFmtId="0" fontId="27" fillId="0" borderId="0" xfId="43" applyFont="1" applyAlignment="1">
      <alignment horizontal="center" shrinkToFit="1"/>
    </xf>
    <xf numFmtId="176" fontId="28" fillId="0" borderId="0" xfId="34" applyNumberFormat="1" applyFont="1" applyFill="1" applyBorder="1" applyAlignment="1">
      <alignment horizont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2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4" xr:uid="{00000000-0005-0000-0000-00002D000000}"/>
    <cellStyle name="標準 4" xfId="46" xr:uid="{B5CC713D-9BAC-4E40-9A41-61430DF8E41E}"/>
    <cellStyle name="標準 5" xfId="47" xr:uid="{C0BCC352-92A0-41DA-826C-6ABD3B31005B}"/>
    <cellStyle name="標準 6" xfId="48" xr:uid="{9FB10BB4-BCE8-404F-939A-5EB0FCC7F7EB}"/>
    <cellStyle name="標準 7" xfId="49" xr:uid="{30829D82-B265-4ABF-86DD-9B5C9392F38D}"/>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REPORT\ORG\&#27963;&#29992;&#21177;&#26524;&#35519;&#26619;&#35352;&#36617;&#20363;%20&#12304;&#9675;&#9675;&#9650;&#9650;&#9650;&#9650;&#25552;&#20986;&#12305;&#9675;&#9675;&#24037;&#20107;&#65288;&#26032;&#25216;&#34899;&#2151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1.3.16\&#25216;&#34899;&#31532;&#65298;&#37096;\Documents%20and%20Settings\s712312\&#12487;&#12473;&#12463;&#12488;&#12483;&#12503;\&#27096;&#24335;&#19968;&#35239;&#12289;&#26412;&#27096;&#24335;&#12289;&#35443;&#32048;&#12501;&#12525;&#12540;060721\&#27096;&#24335;&#19968;&#35239;&#12289;&#26412;&#27096;&#24335;&#12289;&#35443;&#32048;&#12501;&#12525;&#12540;060721\&#26412;&#27096;&#24335;060714\&#8547;_&#27963;&#29992;&#21177;&#26524;&#35519;&#26619;\401&#27096;&#24335;&#8547;-1&#65374;8-4&#26032;&#25216;&#34899;&#27963;&#29992;&#31561;&#35336;&#30011;&#26360;&#12539;&#27963;&#29992;&#21177;&#26524;&#35519;&#26619;&#38306;&#36899;&#12398;&#27096;&#24335;0606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活用効果調査表作成要領"/>
      <sheetName val="様式Ⅳ-1"/>
      <sheetName val="様式Ⅳ-2"/>
      <sheetName val="様式Ⅳ-3"/>
      <sheetName val="様式Ⅳ-4-1"/>
      <sheetName val="様式Ⅳ-4-2 "/>
      <sheetName val="様式Ⅳ-5"/>
      <sheetName val="様式Ⅳ-6"/>
      <sheetName val="様式Ⅳ-7-1"/>
      <sheetName val="様式Ⅳ-7-2 "/>
      <sheetName val="様式Ⅳ-8-1"/>
      <sheetName val="様式Ⅳ-8-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Ⅳ-1"/>
      <sheetName val="様式Ⅳ-2"/>
      <sheetName val="様式Ⅳ-3"/>
      <sheetName val="様式Ⅳ-4"/>
      <sheetName val="様式Ⅳ-5"/>
      <sheetName val="様式Ⅳ-6"/>
      <sheetName val="様式Ⅳ-7"/>
      <sheetName val="様式Ⅳ-8-1"/>
      <sheetName val="様式Ⅳ-8-2"/>
      <sheetName val="様式Ⅳ-8-3"/>
      <sheetName val="様式Ⅳ-8-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zoomScaleNormal="100" workbookViewId="0">
      <selection sqref="A1:E2"/>
    </sheetView>
  </sheetViews>
  <sheetFormatPr defaultRowHeight="13.5" x14ac:dyDescent="0.15"/>
  <cols>
    <col min="1" max="1" width="3.5" bestFit="1" customWidth="1"/>
    <col min="2" max="2" width="44.75" bestFit="1" customWidth="1"/>
    <col min="3" max="3" width="14.375" bestFit="1" customWidth="1"/>
    <col min="4" max="4" width="13" bestFit="1" customWidth="1"/>
    <col min="5" max="5" width="15" customWidth="1"/>
  </cols>
  <sheetData>
    <row r="1" spans="1:6" ht="24" x14ac:dyDescent="0.15">
      <c r="A1" s="123" t="s">
        <v>45</v>
      </c>
      <c r="B1" s="124"/>
      <c r="C1" s="124"/>
      <c r="D1" s="124"/>
      <c r="E1" s="124"/>
      <c r="F1" s="3"/>
    </row>
    <row r="2" spans="1:6" ht="24" x14ac:dyDescent="0.15">
      <c r="A2" s="124"/>
      <c r="B2" s="124"/>
      <c r="C2" s="124"/>
      <c r="D2" s="124"/>
      <c r="E2" s="124"/>
      <c r="F2" s="3"/>
    </row>
    <row r="3" spans="1:6" x14ac:dyDescent="0.15">
      <c r="A3" s="121" t="s">
        <v>59</v>
      </c>
      <c r="B3" s="121"/>
      <c r="C3" s="121"/>
      <c r="D3" s="121"/>
      <c r="E3" s="121"/>
    </row>
    <row r="4" spans="1:6" x14ac:dyDescent="0.15">
      <c r="A4" s="121"/>
      <c r="B4" s="121"/>
      <c r="C4" s="121"/>
      <c r="D4" s="121"/>
      <c r="E4" s="121"/>
    </row>
    <row r="5" spans="1:6" x14ac:dyDescent="0.15">
      <c r="A5" s="121"/>
      <c r="B5" s="121"/>
      <c r="C5" s="121"/>
      <c r="D5" s="121"/>
      <c r="E5" s="121"/>
    </row>
    <row r="6" spans="1:6" x14ac:dyDescent="0.15">
      <c r="A6" s="121"/>
      <c r="B6" s="121"/>
      <c r="C6" s="121"/>
      <c r="D6" s="121"/>
      <c r="E6" s="121"/>
    </row>
    <row r="7" spans="1:6" x14ac:dyDescent="0.15">
      <c r="A7" s="121"/>
      <c r="B7" s="121"/>
      <c r="C7" s="121"/>
      <c r="D7" s="121"/>
      <c r="E7" s="121"/>
    </row>
    <row r="8" spans="1:6" x14ac:dyDescent="0.15">
      <c r="A8" s="121"/>
      <c r="B8" s="121"/>
      <c r="C8" s="121"/>
      <c r="D8" s="121"/>
      <c r="E8" s="121"/>
    </row>
    <row r="9" spans="1:6" x14ac:dyDescent="0.15">
      <c r="A9" s="122"/>
      <c r="B9" s="122"/>
      <c r="C9" s="122"/>
      <c r="D9" s="122"/>
      <c r="E9" s="122"/>
    </row>
    <row r="10" spans="1:6" x14ac:dyDescent="0.15">
      <c r="A10" s="1"/>
      <c r="B10" t="s">
        <v>60</v>
      </c>
    </row>
    <row r="11" spans="1:6" x14ac:dyDescent="0.15">
      <c r="A11" s="119" t="s">
        <v>41</v>
      </c>
      <c r="B11" s="119" t="s">
        <v>42</v>
      </c>
      <c r="C11" s="119" t="s">
        <v>43</v>
      </c>
      <c r="D11" s="120" t="s">
        <v>144</v>
      </c>
      <c r="E11" s="119" t="s">
        <v>44</v>
      </c>
    </row>
    <row r="12" spans="1:6" x14ac:dyDescent="0.15">
      <c r="A12" s="2">
        <v>1</v>
      </c>
      <c r="B12" s="107" t="s">
        <v>101</v>
      </c>
      <c r="C12" s="20" t="s">
        <v>143</v>
      </c>
      <c r="D12" s="115" t="s">
        <v>145</v>
      </c>
      <c r="E12" s="19"/>
    </row>
    <row r="13" spans="1:6" x14ac:dyDescent="0.15">
      <c r="A13" s="2">
        <v>2</v>
      </c>
      <c r="B13" s="107" t="s">
        <v>159</v>
      </c>
      <c r="C13" s="20" t="s">
        <v>163</v>
      </c>
      <c r="D13" s="115" t="s">
        <v>164</v>
      </c>
      <c r="E13" s="19"/>
    </row>
    <row r="14" spans="1:6" x14ac:dyDescent="0.15">
      <c r="A14" s="2">
        <v>3</v>
      </c>
      <c r="B14" s="107" t="s">
        <v>213</v>
      </c>
      <c r="C14" s="20" t="s">
        <v>214</v>
      </c>
      <c r="D14" s="115" t="s">
        <v>215</v>
      </c>
      <c r="E14" s="19"/>
    </row>
    <row r="15" spans="1:6" x14ac:dyDescent="0.15">
      <c r="A15" s="2">
        <v>4</v>
      </c>
      <c r="B15" s="107" t="s">
        <v>248</v>
      </c>
      <c r="C15" s="20" t="s">
        <v>249</v>
      </c>
      <c r="D15" s="115" t="s">
        <v>215</v>
      </c>
      <c r="E15" s="19"/>
    </row>
    <row r="16" spans="1:6" x14ac:dyDescent="0.15">
      <c r="A16" s="2">
        <v>5</v>
      </c>
      <c r="B16" s="107" t="s">
        <v>277</v>
      </c>
      <c r="C16" s="20" t="s">
        <v>58</v>
      </c>
      <c r="D16" s="115" t="s">
        <v>278</v>
      </c>
      <c r="E16" s="19"/>
    </row>
    <row r="17" spans="1:5" x14ac:dyDescent="0.15">
      <c r="A17" s="2">
        <v>6</v>
      </c>
      <c r="B17" s="107" t="s">
        <v>281</v>
      </c>
      <c r="C17" s="20" t="s">
        <v>301</v>
      </c>
      <c r="D17" s="115" t="s">
        <v>145</v>
      </c>
      <c r="E17" s="19"/>
    </row>
    <row r="18" spans="1:5" x14ac:dyDescent="0.15">
      <c r="A18" s="2">
        <v>7</v>
      </c>
      <c r="B18" s="107" t="s">
        <v>355</v>
      </c>
      <c r="C18" s="20" t="s">
        <v>354</v>
      </c>
      <c r="D18" s="118" t="s">
        <v>145</v>
      </c>
      <c r="E18" s="19"/>
    </row>
  </sheetData>
  <mergeCells count="2">
    <mergeCell ref="A3:E9"/>
    <mergeCell ref="A1:E2"/>
  </mergeCells>
  <phoneticPr fontId="3"/>
  <hyperlinks>
    <hyperlink ref="A12" location="'01_KT-170034【活用効果調査表支援資料】'!A1" display="'01_KT-170034【活用効果調査表支援資料】'!A1" xr:uid="{00000000-0004-0000-0000-000000000000}"/>
    <hyperlink ref="A13" location="'02'!A1" display="'02'!A1" xr:uid="{00000000-0004-0000-0000-000001000000}"/>
    <hyperlink ref="A14" location="'03'!A1" display="'03'!A1" xr:uid="{00000000-0004-0000-0000-000002000000}"/>
    <hyperlink ref="A15" location="'04'!A1" display="'04'!A1" xr:uid="{00000000-0004-0000-0000-000003000000}"/>
    <hyperlink ref="A16" location="'05'!A1" display="'05'!A1" xr:uid="{00000000-0004-0000-0000-000004000000}"/>
    <hyperlink ref="A17" location="'06'!A1" display="'06'!A1" xr:uid="{00000000-0004-0000-0000-000005000000}"/>
    <hyperlink ref="A18" location="'07'!A1" display="'07'!A1" xr:uid="{00000000-0004-0000-0000-000006000000}"/>
    <hyperlink ref="C12" location="'01_KT-170034【活用効果調査表支援資料】'!A1" display="KT-170034-VE" xr:uid="{00000000-0004-0000-0000-00001E000000}"/>
    <hyperlink ref="C13" location="'02'!A1" display="SK-190009-VE" xr:uid="{00000000-0004-0000-0000-00001F000000}"/>
    <hyperlink ref="C14" location="'03'!A1" display="KT-070054-V" xr:uid="{00000000-0004-0000-0000-000020000000}"/>
    <hyperlink ref="C15" location="'04'!A1" display="KK-160028-VE" xr:uid="{00000000-0004-0000-0000-000030000000}"/>
    <hyperlink ref="C16" location="'05'!A1" display="KK-990050-V" xr:uid="{00000000-0004-0000-0000-000031000000}"/>
    <hyperlink ref="C17" location="'06'!A1" display="SK-040007-V" xr:uid="{00000000-0004-0000-0000-000032000000}"/>
    <hyperlink ref="C18" location="'07'!A1" display="SK-170006-VE" xr:uid="{00000000-0004-0000-0000-000033000000}"/>
  </hyperlinks>
  <pageMargins left="0.59055118110236227" right="0.59055118110236227" top="0.78740157480314965" bottom="0.78740157480314965" header="0.51181102362204722" footer="0.51181102362204722"/>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3CE9-B526-4C64-924B-9626A3D433D2}">
  <sheetPr>
    <tabColor theme="4" tint="0.59999389629810485"/>
  </sheetPr>
  <dimension ref="B1:AH18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174</v>
      </c>
      <c r="D2" s="264"/>
      <c r="E2" s="264"/>
      <c r="F2" s="264"/>
      <c r="G2" s="262"/>
      <c r="H2" s="77"/>
      <c r="I2" s="78"/>
      <c r="M2" s="79"/>
      <c r="N2" s="79"/>
      <c r="O2" s="79"/>
      <c r="P2" s="79"/>
      <c r="Q2" s="79"/>
      <c r="R2" s="80"/>
    </row>
    <row r="3" spans="2:26" ht="15" customHeight="1" x14ac:dyDescent="0.15">
      <c r="B3" s="263"/>
      <c r="C3" s="265"/>
      <c r="D3" s="266"/>
      <c r="E3" s="266"/>
      <c r="F3" s="266"/>
      <c r="G3" s="267"/>
      <c r="H3" s="81">
        <v>1</v>
      </c>
      <c r="I3" s="78" t="s">
        <v>155</v>
      </c>
      <c r="N3" s="79"/>
      <c r="R3" s="80"/>
    </row>
    <row r="4" spans="2:26" ht="15" customHeight="1" x14ac:dyDescent="0.15">
      <c r="B4" s="268" t="s">
        <v>125</v>
      </c>
      <c r="C4" s="269"/>
      <c r="D4" s="263" t="s">
        <v>126</v>
      </c>
      <c r="E4" s="263" t="s">
        <v>33</v>
      </c>
      <c r="F4" s="263" t="s">
        <v>34</v>
      </c>
      <c r="G4" s="263" t="s">
        <v>127</v>
      </c>
      <c r="H4" s="263" t="s">
        <v>128</v>
      </c>
      <c r="I4" s="263" t="s">
        <v>36</v>
      </c>
      <c r="N4" s="79"/>
      <c r="R4" s="80"/>
    </row>
    <row r="5" spans="2:26" ht="15" customHeight="1" x14ac:dyDescent="0.15">
      <c r="B5" s="270"/>
      <c r="C5" s="271"/>
      <c r="D5" s="263"/>
      <c r="E5" s="263"/>
      <c r="F5" s="263"/>
      <c r="G5" s="263"/>
      <c r="H5" s="263"/>
      <c r="I5" s="263"/>
      <c r="N5" s="79"/>
      <c r="R5" s="80"/>
    </row>
    <row r="6" spans="2:26" ht="15" customHeight="1" x14ac:dyDescent="0.15">
      <c r="B6" s="259" t="s">
        <v>175</v>
      </c>
      <c r="C6" s="260"/>
      <c r="D6" s="82"/>
      <c r="E6" s="83"/>
      <c r="F6" s="84"/>
      <c r="G6" s="85"/>
      <c r="H6" s="85"/>
      <c r="I6" s="86"/>
      <c r="N6" s="79"/>
      <c r="P6" s="87"/>
      <c r="R6" s="88"/>
    </row>
    <row r="7" spans="2:26" ht="15" customHeight="1" x14ac:dyDescent="0.15">
      <c r="B7" s="257"/>
      <c r="C7" s="258"/>
      <c r="D7" s="89"/>
      <c r="E7" s="90">
        <v>0.16700000000000001</v>
      </c>
      <c r="F7" s="91" t="s">
        <v>40</v>
      </c>
      <c r="G7" s="92">
        <v>22300</v>
      </c>
      <c r="H7" s="92">
        <f>TRUNC(E7*G7,0)</f>
        <v>3724</v>
      </c>
      <c r="I7" s="93"/>
      <c r="N7" s="79"/>
      <c r="R7" s="80"/>
    </row>
    <row r="8" spans="2:26" ht="15" customHeight="1" x14ac:dyDescent="0.15">
      <c r="B8" s="259" t="s">
        <v>56</v>
      </c>
      <c r="C8" s="260"/>
      <c r="D8" s="82"/>
      <c r="E8" s="83"/>
      <c r="F8" s="84"/>
      <c r="G8" s="85"/>
      <c r="H8" s="85"/>
      <c r="I8" s="86"/>
      <c r="N8" s="79"/>
      <c r="R8" s="80"/>
    </row>
    <row r="9" spans="2:26" ht="15" customHeight="1" x14ac:dyDescent="0.15">
      <c r="B9" s="257"/>
      <c r="C9" s="258"/>
      <c r="D9" s="89"/>
      <c r="E9" s="90">
        <v>0.5</v>
      </c>
      <c r="F9" s="91" t="s">
        <v>40</v>
      </c>
      <c r="G9" s="92">
        <v>21600</v>
      </c>
      <c r="H9" s="92">
        <f t="shared" ref="H9" si="0">TRUNC(E9*G9,0)</f>
        <v>10800</v>
      </c>
      <c r="I9" s="93"/>
      <c r="N9" s="79"/>
      <c r="R9" s="80"/>
    </row>
    <row r="10" spans="2:26" ht="15" customHeight="1" x14ac:dyDescent="0.15">
      <c r="B10" s="259" t="s">
        <v>57</v>
      </c>
      <c r="C10" s="260"/>
      <c r="D10" s="82"/>
      <c r="E10" s="83"/>
      <c r="F10" s="84"/>
      <c r="G10" s="85"/>
      <c r="H10" s="85"/>
      <c r="I10" s="86"/>
      <c r="P10" s="79"/>
    </row>
    <row r="11" spans="2:26" ht="15" customHeight="1" x14ac:dyDescent="0.15">
      <c r="B11" s="257"/>
      <c r="C11" s="258"/>
      <c r="D11" s="89"/>
      <c r="E11" s="90">
        <v>0.16700000000000001</v>
      </c>
      <c r="F11" s="91" t="s">
        <v>2</v>
      </c>
      <c r="G11" s="92">
        <v>19300</v>
      </c>
      <c r="H11" s="92">
        <f t="shared" ref="H11" si="1">TRUNC(E11*G11,0)</f>
        <v>3223</v>
      </c>
      <c r="I11" s="93"/>
    </row>
    <row r="12" spans="2:26" ht="15" customHeight="1" x14ac:dyDescent="0.15">
      <c r="B12" s="259" t="s">
        <v>176</v>
      </c>
      <c r="C12" s="260"/>
      <c r="D12" s="82" t="s">
        <v>177</v>
      </c>
      <c r="E12" s="83"/>
      <c r="F12" s="84"/>
      <c r="G12" s="85"/>
      <c r="H12" s="85"/>
      <c r="I12" s="86" t="s">
        <v>178</v>
      </c>
    </row>
    <row r="13" spans="2:26" ht="15" customHeight="1" x14ac:dyDescent="0.15">
      <c r="B13" s="257"/>
      <c r="C13" s="258"/>
      <c r="D13" s="89"/>
      <c r="E13" s="90">
        <v>8.2899999999999991</v>
      </c>
      <c r="F13" s="91" t="s">
        <v>179</v>
      </c>
      <c r="G13" s="92">
        <v>12300</v>
      </c>
      <c r="H13" s="92">
        <f t="shared" ref="H13" si="2">TRUNC(E13*G13,0)</f>
        <v>101967</v>
      </c>
      <c r="I13" s="93"/>
    </row>
    <row r="14" spans="2:26" ht="15" customHeight="1" x14ac:dyDescent="0.15">
      <c r="B14" s="259" t="s">
        <v>180</v>
      </c>
      <c r="C14" s="260"/>
      <c r="D14" s="82" t="s">
        <v>181</v>
      </c>
      <c r="E14" s="83"/>
      <c r="F14" s="84"/>
      <c r="G14" s="85"/>
      <c r="H14" s="85"/>
      <c r="I14" s="94"/>
      <c r="N14" s="79"/>
    </row>
    <row r="15" spans="2:26" ht="15" customHeight="1" x14ac:dyDescent="0.15">
      <c r="B15" s="257"/>
      <c r="C15" s="258"/>
      <c r="D15" s="89" t="s">
        <v>182</v>
      </c>
      <c r="E15" s="90">
        <v>0.16700000000000001</v>
      </c>
      <c r="F15" s="91" t="s">
        <v>13</v>
      </c>
      <c r="G15" s="92">
        <v>550706</v>
      </c>
      <c r="H15" s="92">
        <f t="shared" ref="H15" si="3">TRUNC(E15*G15,0)</f>
        <v>91967</v>
      </c>
      <c r="I15" s="93"/>
    </row>
    <row r="16" spans="2:26" ht="15" customHeight="1" x14ac:dyDescent="0.15">
      <c r="B16" s="259" t="s">
        <v>183</v>
      </c>
      <c r="C16" s="260"/>
      <c r="D16" s="82"/>
      <c r="E16" s="83"/>
      <c r="F16" s="84"/>
      <c r="G16" s="85"/>
      <c r="H16" s="85"/>
      <c r="I16" s="95"/>
      <c r="N16" s="79"/>
      <c r="Q16" s="79"/>
      <c r="R16" s="80"/>
      <c r="Z16" s="79"/>
    </row>
    <row r="17" spans="2:34" ht="15" customHeight="1" x14ac:dyDescent="0.15">
      <c r="B17" s="257"/>
      <c r="C17" s="258"/>
      <c r="D17" s="89"/>
      <c r="E17" s="90">
        <v>0.16700000000000001</v>
      </c>
      <c r="F17" s="91" t="s">
        <v>13</v>
      </c>
      <c r="G17" s="92">
        <v>98220</v>
      </c>
      <c r="H17" s="92">
        <f t="shared" ref="H17" si="4">TRUNC(E17*G17,0)</f>
        <v>16402</v>
      </c>
      <c r="I17" s="93"/>
      <c r="M17" s="79"/>
      <c r="N17" s="79"/>
      <c r="O17" s="79"/>
      <c r="P17" s="79"/>
      <c r="Q17" s="79"/>
      <c r="R17" s="80"/>
      <c r="W17" s="79"/>
      <c r="X17" s="79"/>
      <c r="Y17" s="79"/>
      <c r="Z17" s="79"/>
      <c r="AA17" s="79"/>
      <c r="AH17" s="96"/>
    </row>
    <row r="18" spans="2:34" ht="15" customHeight="1" x14ac:dyDescent="0.15">
      <c r="B18" s="259" t="s">
        <v>54</v>
      </c>
      <c r="C18" s="260"/>
      <c r="D18" s="97">
        <v>0.33</v>
      </c>
      <c r="E18" s="83"/>
      <c r="F18" s="84"/>
      <c r="G18" s="85"/>
      <c r="H18" s="85"/>
      <c r="I18" s="95"/>
      <c r="N18" s="79"/>
      <c r="R18" s="80"/>
      <c r="X18" s="79"/>
      <c r="AH18" s="96"/>
    </row>
    <row r="19" spans="2:34" ht="15" customHeight="1" x14ac:dyDescent="0.15">
      <c r="B19" s="257"/>
      <c r="C19" s="258"/>
      <c r="D19" s="89"/>
      <c r="E19" s="90">
        <v>1</v>
      </c>
      <c r="F19" s="91" t="s">
        <v>55</v>
      </c>
      <c r="G19" s="92">
        <v>41618.28</v>
      </c>
      <c r="H19" s="92">
        <f t="shared" ref="H19" si="5">TRUNC(E19*G19,0)</f>
        <v>41618</v>
      </c>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P21" s="87"/>
      <c r="Q21" s="114" t="s">
        <v>184</v>
      </c>
      <c r="R21" s="114" t="s">
        <v>185</v>
      </c>
      <c r="X21" s="79"/>
      <c r="Z21" s="87"/>
      <c r="AB21" s="87"/>
    </row>
    <row r="22" spans="2:34" ht="15" customHeight="1" x14ac:dyDescent="0.15">
      <c r="B22" s="259"/>
      <c r="C22" s="260"/>
      <c r="D22" s="97"/>
      <c r="E22" s="83"/>
      <c r="F22" s="84"/>
      <c r="G22" s="85"/>
      <c r="H22" s="85"/>
      <c r="I22" s="95"/>
      <c r="N22" s="79"/>
      <c r="R22" s="80" t="s">
        <v>186</v>
      </c>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v>
      </c>
      <c r="F27" s="91" t="s">
        <v>39</v>
      </c>
      <c r="G27" s="92"/>
      <c r="H27" s="92">
        <f>H7+H9+H11+H13+H15+H17+H19+H21+H23+H25</f>
        <v>269701</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本</v>
      </c>
      <c r="G29" s="92"/>
      <c r="H29" s="92">
        <f>H27/E27</f>
        <v>269701</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t="s">
        <v>32</v>
      </c>
      <c r="C32" s="261" t="s">
        <v>187</v>
      </c>
      <c r="D32" s="264"/>
      <c r="E32" s="264"/>
      <c r="F32" s="264"/>
      <c r="G32" s="262"/>
      <c r="H32" s="77"/>
      <c r="I32" s="78"/>
      <c r="N32" s="79"/>
      <c r="R32" s="80"/>
      <c r="X32" s="79"/>
      <c r="AB32" s="80"/>
    </row>
    <row r="33" spans="2:28" ht="15" customHeight="1" x14ac:dyDescent="0.15">
      <c r="B33" s="263"/>
      <c r="C33" s="265"/>
      <c r="D33" s="266"/>
      <c r="E33" s="266"/>
      <c r="F33" s="266"/>
      <c r="G33" s="267"/>
      <c r="H33" s="81">
        <v>1</v>
      </c>
      <c r="I33" s="78" t="s">
        <v>188</v>
      </c>
      <c r="N33" s="79"/>
      <c r="R33" s="80"/>
      <c r="X33" s="79"/>
      <c r="AB33" s="80"/>
    </row>
    <row r="34" spans="2:28" ht="15" customHeight="1" x14ac:dyDescent="0.15">
      <c r="B34" s="268" t="s">
        <v>125</v>
      </c>
      <c r="C34" s="269"/>
      <c r="D34" s="263" t="s">
        <v>126</v>
      </c>
      <c r="E34" s="263" t="s">
        <v>33</v>
      </c>
      <c r="F34" s="263" t="s">
        <v>34</v>
      </c>
      <c r="G34" s="263" t="s">
        <v>127</v>
      </c>
      <c r="H34" s="263" t="s">
        <v>128</v>
      </c>
      <c r="I34" s="263" t="s">
        <v>36</v>
      </c>
      <c r="K34" s="76" t="s">
        <v>123</v>
      </c>
      <c r="R34" s="80"/>
      <c r="X34" s="79"/>
      <c r="AB34" s="80"/>
    </row>
    <row r="35" spans="2:28" ht="15" customHeight="1" x14ac:dyDescent="0.15">
      <c r="B35" s="270"/>
      <c r="C35" s="271"/>
      <c r="D35" s="263"/>
      <c r="E35" s="263"/>
      <c r="F35" s="263"/>
      <c r="G35" s="263"/>
      <c r="H35" s="263"/>
      <c r="I35" s="263"/>
      <c r="K35" s="76" t="s">
        <v>104</v>
      </c>
      <c r="AB35" s="103"/>
    </row>
    <row r="36" spans="2:28" ht="15" customHeight="1" x14ac:dyDescent="0.15">
      <c r="B36" s="259" t="s">
        <v>111</v>
      </c>
      <c r="C36" s="260"/>
      <c r="D36" s="82"/>
      <c r="E36" s="83"/>
      <c r="F36" s="84"/>
      <c r="G36" s="85"/>
      <c r="H36" s="85"/>
      <c r="I36" s="86" t="s">
        <v>178</v>
      </c>
      <c r="K36" s="76" t="s">
        <v>56</v>
      </c>
      <c r="L36" s="76">
        <v>21600</v>
      </c>
      <c r="M36" s="76" t="s">
        <v>129</v>
      </c>
    </row>
    <row r="37" spans="2:28" ht="15" customHeight="1" x14ac:dyDescent="0.15">
      <c r="B37" s="257"/>
      <c r="C37" s="258"/>
      <c r="D37" s="89"/>
      <c r="E37" s="90">
        <v>1</v>
      </c>
      <c r="F37" s="91" t="s">
        <v>40</v>
      </c>
      <c r="G37" s="92">
        <v>20000</v>
      </c>
      <c r="H37" s="92">
        <f>TRUNC(E37*G37,0)</f>
        <v>20000</v>
      </c>
      <c r="I37" s="93"/>
      <c r="K37" s="76" t="s">
        <v>57</v>
      </c>
      <c r="L37" s="76">
        <v>19300</v>
      </c>
      <c r="M37" s="76" t="s">
        <v>129</v>
      </c>
    </row>
    <row r="38" spans="2:28" ht="15" customHeight="1" x14ac:dyDescent="0.15">
      <c r="B38" s="259" t="s">
        <v>189</v>
      </c>
      <c r="C38" s="260"/>
      <c r="D38" s="82"/>
      <c r="E38" s="83"/>
      <c r="F38" s="84"/>
      <c r="G38" s="85"/>
      <c r="H38" s="85"/>
      <c r="I38" s="86"/>
      <c r="K38" s="76" t="s">
        <v>15</v>
      </c>
      <c r="L38" s="76">
        <v>22300</v>
      </c>
      <c r="M38" s="76" t="s">
        <v>129</v>
      </c>
    </row>
    <row r="39" spans="2:28" ht="15" customHeight="1" x14ac:dyDescent="0.15">
      <c r="B39" s="257"/>
      <c r="C39" s="258"/>
      <c r="D39" s="89"/>
      <c r="E39" s="90">
        <v>66</v>
      </c>
      <c r="F39" s="91" t="s">
        <v>190</v>
      </c>
      <c r="G39" s="92">
        <v>91</v>
      </c>
      <c r="H39" s="92">
        <f>TRUNC(E39*G39,0)</f>
        <v>6006</v>
      </c>
      <c r="I39" s="93"/>
      <c r="K39" s="76" t="s">
        <v>111</v>
      </c>
      <c r="L39" s="76">
        <v>20000</v>
      </c>
      <c r="M39" s="76" t="s">
        <v>129</v>
      </c>
    </row>
    <row r="40" spans="2:28" ht="15" customHeight="1" x14ac:dyDescent="0.15">
      <c r="B40" s="259" t="s">
        <v>191</v>
      </c>
      <c r="C40" s="260"/>
      <c r="D40" s="82" t="s">
        <v>192</v>
      </c>
      <c r="E40" s="83"/>
      <c r="F40" s="84"/>
      <c r="G40" s="85"/>
      <c r="H40" s="85"/>
      <c r="I40" s="86"/>
      <c r="K40" s="76" t="s">
        <v>134</v>
      </c>
    </row>
    <row r="41" spans="2:28" ht="15" customHeight="1" x14ac:dyDescent="0.15">
      <c r="B41" s="257"/>
      <c r="C41" s="258"/>
      <c r="D41" s="89"/>
      <c r="E41" s="90">
        <v>1.59</v>
      </c>
      <c r="F41" s="91" t="s">
        <v>13</v>
      </c>
      <c r="G41" s="92">
        <v>330000</v>
      </c>
      <c r="H41" s="92">
        <f>TRUNC(E41*G41,0)</f>
        <v>524700</v>
      </c>
      <c r="I41" s="93"/>
      <c r="K41" s="76" t="s">
        <v>135</v>
      </c>
      <c r="L41" s="76">
        <v>38000</v>
      </c>
      <c r="M41" s="76" t="s">
        <v>136</v>
      </c>
      <c r="N41" s="76">
        <v>38000</v>
      </c>
      <c r="O41" s="76" t="s">
        <v>136</v>
      </c>
      <c r="P41" s="76" t="s">
        <v>137</v>
      </c>
      <c r="AB41" s="104"/>
    </row>
    <row r="42" spans="2:28" ht="15" customHeight="1" x14ac:dyDescent="0.15">
      <c r="B42" s="259" t="s">
        <v>54</v>
      </c>
      <c r="C42" s="260"/>
      <c r="D42" s="82"/>
      <c r="E42" s="83"/>
      <c r="F42" s="84"/>
      <c r="G42" s="85"/>
      <c r="H42" s="85"/>
      <c r="I42" s="86"/>
      <c r="K42" s="76" t="s">
        <v>138</v>
      </c>
      <c r="L42" s="76">
        <f>ROUND(N42/8,0)</f>
        <v>3113</v>
      </c>
      <c r="M42" s="76" t="s">
        <v>20</v>
      </c>
      <c r="N42" s="76">
        <v>24900</v>
      </c>
      <c r="O42" s="76" t="s">
        <v>136</v>
      </c>
      <c r="P42" s="76" t="s">
        <v>139</v>
      </c>
      <c r="Q42" s="76" t="s">
        <v>140</v>
      </c>
    </row>
    <row r="43" spans="2:28" ht="15" customHeight="1" x14ac:dyDescent="0.15">
      <c r="B43" s="257"/>
      <c r="C43" s="258"/>
      <c r="D43" s="89"/>
      <c r="E43" s="90">
        <v>1</v>
      </c>
      <c r="F43" s="91" t="s">
        <v>55</v>
      </c>
      <c r="G43" s="92">
        <v>0</v>
      </c>
      <c r="H43" s="92">
        <f>TRUNC(E43*G43,0)</f>
        <v>0</v>
      </c>
      <c r="I43" s="93"/>
      <c r="K43" s="76" t="s">
        <v>141</v>
      </c>
      <c r="L43" s="76">
        <f>ROUND(N43/8,0)</f>
        <v>963</v>
      </c>
      <c r="M43" s="76" t="s">
        <v>20</v>
      </c>
      <c r="N43" s="76">
        <v>7700</v>
      </c>
      <c r="O43" s="76" t="s">
        <v>136</v>
      </c>
      <c r="P43" s="76" t="s">
        <v>142</v>
      </c>
    </row>
    <row r="44" spans="2:28" ht="15" customHeight="1" x14ac:dyDescent="0.15">
      <c r="B44" s="259"/>
      <c r="C44" s="260"/>
      <c r="D44" s="82"/>
      <c r="E44" s="83"/>
      <c r="F44" s="84"/>
      <c r="G44" s="85"/>
      <c r="H44" s="85"/>
      <c r="I44" s="86"/>
      <c r="K44" s="76" t="s">
        <v>191</v>
      </c>
      <c r="L44" s="76">
        <v>330000</v>
      </c>
      <c r="M44" s="76" t="s">
        <v>13</v>
      </c>
      <c r="P44" s="76" t="s">
        <v>193</v>
      </c>
    </row>
    <row r="45" spans="2:28" ht="15" customHeight="1" x14ac:dyDescent="0.15">
      <c r="B45" s="257"/>
      <c r="C45" s="258"/>
      <c r="D45" s="89"/>
      <c r="E45" s="90"/>
      <c r="F45" s="91"/>
      <c r="G45" s="92"/>
      <c r="H45" s="92"/>
      <c r="I45" s="93"/>
      <c r="K45" s="76" t="s">
        <v>194</v>
      </c>
      <c r="L45" s="76">
        <v>50000</v>
      </c>
      <c r="M45" s="76" t="s">
        <v>13</v>
      </c>
      <c r="P45" s="76" t="s">
        <v>195</v>
      </c>
    </row>
    <row r="46" spans="2:28" ht="15" customHeight="1" x14ac:dyDescent="0.15">
      <c r="B46" s="259"/>
      <c r="C46" s="260"/>
      <c r="D46" s="82"/>
      <c r="E46" s="83"/>
      <c r="F46" s="84"/>
      <c r="G46" s="85"/>
      <c r="H46" s="85"/>
      <c r="I46" s="86"/>
      <c r="K46" s="76" t="s">
        <v>189</v>
      </c>
      <c r="L46" s="76">
        <v>91</v>
      </c>
      <c r="M46" s="76" t="s">
        <v>190</v>
      </c>
      <c r="P46" s="76" t="s">
        <v>196</v>
      </c>
    </row>
    <row r="47" spans="2:28" ht="15" customHeight="1" x14ac:dyDescent="0.15">
      <c r="B47" s="257"/>
      <c r="C47" s="258"/>
      <c r="D47" s="89"/>
      <c r="E47" s="90"/>
      <c r="F47" s="91"/>
      <c r="G47" s="92"/>
      <c r="H47" s="92"/>
      <c r="I47" s="93"/>
      <c r="K47" s="76" t="s">
        <v>197</v>
      </c>
      <c r="L47" s="76">
        <v>13</v>
      </c>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c r="Q49" s="96"/>
      <c r="S49" s="96"/>
    </row>
    <row r="50" spans="2:28" ht="15" customHeight="1" x14ac:dyDescent="0.15">
      <c r="B50" s="259"/>
      <c r="C50" s="260"/>
      <c r="D50" s="82"/>
      <c r="E50" s="83"/>
      <c r="F50" s="84"/>
      <c r="G50" s="85"/>
      <c r="H50" s="85"/>
      <c r="I50" s="95"/>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c r="Q52" s="103"/>
    </row>
    <row r="53" spans="2:28" ht="15" customHeight="1" x14ac:dyDescent="0.15">
      <c r="B53" s="257"/>
      <c r="C53" s="258"/>
      <c r="D53" s="89"/>
      <c r="E53" s="90"/>
      <c r="F53" s="91"/>
      <c r="G53" s="92"/>
      <c r="H53" s="92"/>
      <c r="I53" s="93"/>
    </row>
    <row r="54" spans="2:28" ht="15" customHeight="1" x14ac:dyDescent="0.15">
      <c r="B54" s="259"/>
      <c r="C54" s="260"/>
      <c r="D54" s="82"/>
      <c r="E54" s="83"/>
      <c r="F54" s="84"/>
      <c r="G54" s="85"/>
      <c r="H54" s="85"/>
      <c r="I54" s="95"/>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f>H33</f>
        <v>1</v>
      </c>
      <c r="F57" s="91" t="s">
        <v>13</v>
      </c>
      <c r="G57" s="92"/>
      <c r="H57" s="92">
        <f>H37+H39+H41+H43+H45+H47+H49+H51+H53+H55</f>
        <v>550706</v>
      </c>
      <c r="I57" s="102"/>
    </row>
    <row r="58" spans="2:28" ht="15" customHeight="1" x14ac:dyDescent="0.15">
      <c r="B58" s="255"/>
      <c r="C58" s="256"/>
      <c r="D58" s="82"/>
      <c r="E58" s="83"/>
      <c r="F58" s="84"/>
      <c r="G58" s="85"/>
      <c r="H58" s="85"/>
      <c r="I58" s="95"/>
    </row>
    <row r="59" spans="2:28" ht="15" customHeight="1" x14ac:dyDescent="0.15">
      <c r="B59" s="257"/>
      <c r="C59" s="258"/>
      <c r="D59" s="89"/>
      <c r="E59" s="90">
        <v>1</v>
      </c>
      <c r="F59" s="91" t="str">
        <f>F57</f>
        <v>日</v>
      </c>
      <c r="G59" s="92"/>
      <c r="H59" s="92">
        <f>H57/E57</f>
        <v>550706</v>
      </c>
      <c r="I59" s="101"/>
    </row>
    <row r="60" spans="2:28" ht="15" customHeight="1" x14ac:dyDescent="0.15">
      <c r="E60" s="80"/>
    </row>
    <row r="61" spans="2:28" ht="15" customHeight="1" x14ac:dyDescent="0.15">
      <c r="N61" s="79"/>
      <c r="P61" s="87"/>
      <c r="R61" s="88"/>
      <c r="X61" s="79"/>
      <c r="Z61" s="87"/>
      <c r="AB61" s="88"/>
    </row>
    <row r="62" spans="2:28" ht="15" customHeight="1" x14ac:dyDescent="0.15">
      <c r="B62" s="263" t="s">
        <v>32</v>
      </c>
      <c r="C62" s="261" t="s">
        <v>183</v>
      </c>
      <c r="D62" s="264"/>
      <c r="E62" s="264"/>
      <c r="F62" s="264"/>
      <c r="G62" s="262"/>
      <c r="H62" s="77"/>
      <c r="I62" s="78"/>
      <c r="N62" s="79"/>
      <c r="R62" s="80"/>
      <c r="X62" s="79"/>
      <c r="AB62" s="80"/>
    </row>
    <row r="63" spans="2:28" ht="15" customHeight="1" x14ac:dyDescent="0.15">
      <c r="B63" s="263"/>
      <c r="C63" s="265"/>
      <c r="D63" s="266"/>
      <c r="E63" s="266"/>
      <c r="F63" s="266"/>
      <c r="G63" s="267"/>
      <c r="H63" s="81">
        <v>1</v>
      </c>
      <c r="I63" s="78" t="s">
        <v>188</v>
      </c>
      <c r="N63" s="79"/>
      <c r="R63" s="80"/>
      <c r="X63" s="79"/>
      <c r="AB63" s="80"/>
    </row>
    <row r="64" spans="2:28" ht="15" customHeight="1" x14ac:dyDescent="0.15">
      <c r="B64" s="268" t="s">
        <v>125</v>
      </c>
      <c r="C64" s="269"/>
      <c r="D64" s="263" t="s">
        <v>126</v>
      </c>
      <c r="E64" s="263" t="s">
        <v>33</v>
      </c>
      <c r="F64" s="263" t="s">
        <v>34</v>
      </c>
      <c r="G64" s="263" t="s">
        <v>127</v>
      </c>
      <c r="H64" s="263" t="s">
        <v>128</v>
      </c>
      <c r="I64" s="263" t="s">
        <v>36</v>
      </c>
      <c r="N64" s="79"/>
      <c r="R64" s="80"/>
      <c r="X64" s="79"/>
      <c r="AB64" s="80"/>
    </row>
    <row r="65" spans="2:28" ht="15" customHeight="1" x14ac:dyDescent="0.15">
      <c r="B65" s="270"/>
      <c r="C65" s="271"/>
      <c r="D65" s="263"/>
      <c r="E65" s="263"/>
      <c r="F65" s="263"/>
      <c r="G65" s="263"/>
      <c r="H65" s="263"/>
      <c r="I65" s="263"/>
      <c r="AB65" s="103"/>
    </row>
    <row r="66" spans="2:28" ht="15" customHeight="1" x14ac:dyDescent="0.15">
      <c r="B66" s="259" t="s">
        <v>197</v>
      </c>
      <c r="C66" s="260"/>
      <c r="D66" s="82"/>
      <c r="E66" s="83"/>
      <c r="F66" s="84"/>
      <c r="G66" s="85"/>
      <c r="H66" s="85"/>
      <c r="I66" s="86"/>
    </row>
    <row r="67" spans="2:28" ht="15" customHeight="1" x14ac:dyDescent="0.15">
      <c r="B67" s="257"/>
      <c r="C67" s="258"/>
      <c r="D67" s="89"/>
      <c r="E67" s="90">
        <v>1440</v>
      </c>
      <c r="F67" s="91" t="s">
        <v>198</v>
      </c>
      <c r="G67" s="92">
        <v>13</v>
      </c>
      <c r="H67" s="92">
        <f>TRUNC(E67*G67,0)</f>
        <v>18720</v>
      </c>
      <c r="I67" s="93"/>
    </row>
    <row r="68" spans="2:28" ht="15" customHeight="1" x14ac:dyDescent="0.15">
      <c r="B68" s="259" t="s">
        <v>194</v>
      </c>
      <c r="C68" s="260"/>
      <c r="D68" s="82"/>
      <c r="E68" s="83"/>
      <c r="F68" s="84"/>
      <c r="G68" s="85"/>
      <c r="H68" s="85"/>
      <c r="I68" s="86"/>
    </row>
    <row r="69" spans="2:28" ht="15" customHeight="1" x14ac:dyDescent="0.15">
      <c r="B69" s="257"/>
      <c r="C69" s="258"/>
      <c r="D69" s="89"/>
      <c r="E69" s="90">
        <v>1.59</v>
      </c>
      <c r="F69" s="91" t="s">
        <v>13</v>
      </c>
      <c r="G69" s="92">
        <v>50000</v>
      </c>
      <c r="H69" s="92">
        <f>TRUNC(E69*G69,0)</f>
        <v>79500</v>
      </c>
      <c r="I69" s="93"/>
    </row>
    <row r="70" spans="2:28" ht="15" customHeight="1" x14ac:dyDescent="0.15">
      <c r="B70" s="259" t="s">
        <v>54</v>
      </c>
      <c r="C70" s="260"/>
      <c r="D70" s="82"/>
      <c r="E70" s="83"/>
      <c r="F70" s="84"/>
      <c r="G70" s="85"/>
      <c r="H70" s="85"/>
      <c r="I70" s="86"/>
    </row>
    <row r="71" spans="2:28" ht="15" customHeight="1" x14ac:dyDescent="0.15">
      <c r="B71" s="257"/>
      <c r="C71" s="258"/>
      <c r="D71" s="89"/>
      <c r="E71" s="90">
        <v>1</v>
      </c>
      <c r="F71" s="91" t="s">
        <v>55</v>
      </c>
      <c r="G71" s="92">
        <v>0</v>
      </c>
      <c r="H71" s="92">
        <f>TRUNC(E71*G71,0)</f>
        <v>0</v>
      </c>
      <c r="I71" s="93"/>
      <c r="AB71" s="104"/>
    </row>
    <row r="72" spans="2:28" ht="15" customHeight="1" x14ac:dyDescent="0.15">
      <c r="B72" s="259"/>
      <c r="C72" s="260"/>
      <c r="D72" s="82"/>
      <c r="E72" s="83"/>
      <c r="F72" s="84"/>
      <c r="G72" s="85"/>
      <c r="H72" s="85"/>
      <c r="I72" s="94"/>
    </row>
    <row r="73" spans="2:28" ht="15" customHeight="1" x14ac:dyDescent="0.15">
      <c r="B73" s="257"/>
      <c r="C73" s="258"/>
      <c r="D73" s="89"/>
      <c r="E73" s="90"/>
      <c r="F73" s="91"/>
      <c r="G73" s="92"/>
      <c r="H73" s="92"/>
      <c r="I73" s="93"/>
    </row>
    <row r="74" spans="2:28" ht="15" customHeight="1" x14ac:dyDescent="0.15">
      <c r="B74" s="259"/>
      <c r="C74" s="260"/>
      <c r="D74" s="82"/>
      <c r="E74" s="83"/>
      <c r="F74" s="84"/>
      <c r="G74" s="85"/>
      <c r="H74" s="85"/>
      <c r="I74" s="95"/>
    </row>
    <row r="75" spans="2:28" ht="15" customHeight="1" x14ac:dyDescent="0.15">
      <c r="B75" s="257"/>
      <c r="C75" s="258"/>
      <c r="D75" s="89"/>
      <c r="E75" s="90"/>
      <c r="F75" s="91"/>
      <c r="G75" s="92"/>
      <c r="H75" s="92"/>
      <c r="I75" s="93"/>
    </row>
    <row r="76" spans="2:28" ht="15" customHeight="1" x14ac:dyDescent="0.15">
      <c r="B76" s="259"/>
      <c r="C76" s="260"/>
      <c r="D76" s="82"/>
      <c r="E76" s="83"/>
      <c r="F76" s="84"/>
      <c r="G76" s="85"/>
      <c r="H76" s="85"/>
      <c r="I76" s="86"/>
    </row>
    <row r="77" spans="2:28" ht="15" customHeight="1" x14ac:dyDescent="0.15">
      <c r="B77" s="257"/>
      <c r="C77" s="258"/>
      <c r="D77" s="89"/>
      <c r="E77" s="106"/>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c r="Q79" s="96"/>
      <c r="S79" s="96"/>
    </row>
    <row r="80" spans="2:28" ht="15" customHeight="1" x14ac:dyDescent="0.15">
      <c r="B80" s="259"/>
      <c r="C80" s="260"/>
      <c r="D80" s="82"/>
      <c r="E80" s="83"/>
      <c r="F80" s="84"/>
      <c r="G80" s="85"/>
      <c r="H80" s="85"/>
      <c r="I80" s="95"/>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c r="Q82" s="103"/>
    </row>
    <row r="83" spans="2:28" ht="15" customHeight="1" x14ac:dyDescent="0.15">
      <c r="B83" s="257"/>
      <c r="C83" s="258"/>
      <c r="D83" s="89"/>
      <c r="E83" s="90"/>
      <c r="F83" s="91"/>
      <c r="G83" s="92"/>
      <c r="H83" s="92"/>
      <c r="I83" s="93"/>
    </row>
    <row r="84" spans="2:28" ht="15" customHeight="1" x14ac:dyDescent="0.15">
      <c r="B84" s="259"/>
      <c r="C84" s="260"/>
      <c r="D84" s="82"/>
      <c r="E84" s="83"/>
      <c r="F84" s="84"/>
      <c r="G84" s="85"/>
      <c r="H84" s="85"/>
      <c r="I84" s="95"/>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f>H63</f>
        <v>1</v>
      </c>
      <c r="F87" s="91" t="s">
        <v>13</v>
      </c>
      <c r="G87" s="92"/>
      <c r="H87" s="92">
        <f>H67+H69+H71+H73+H75+H77+H79+H81+H83+H85</f>
        <v>98220</v>
      </c>
      <c r="I87" s="102"/>
    </row>
    <row r="88" spans="2:28" ht="15" customHeight="1" x14ac:dyDescent="0.15">
      <c r="B88" s="255"/>
      <c r="C88" s="256"/>
      <c r="D88" s="82"/>
      <c r="E88" s="83"/>
      <c r="F88" s="84"/>
      <c r="G88" s="85"/>
      <c r="H88" s="85"/>
      <c r="I88" s="95"/>
    </row>
    <row r="89" spans="2:28" ht="15" customHeight="1" x14ac:dyDescent="0.15">
      <c r="B89" s="257"/>
      <c r="C89" s="258"/>
      <c r="D89" s="89"/>
      <c r="E89" s="90">
        <v>1</v>
      </c>
      <c r="F89" s="91" t="str">
        <f>F87</f>
        <v>日</v>
      </c>
      <c r="G89" s="92"/>
      <c r="H89" s="92">
        <f>H87/E87</f>
        <v>98220</v>
      </c>
      <c r="I89" s="101"/>
    </row>
    <row r="90" spans="2:28" ht="15" customHeight="1" x14ac:dyDescent="0.15">
      <c r="E90" s="80"/>
    </row>
    <row r="91" spans="2:28" ht="15" customHeight="1" x14ac:dyDescent="0.15">
      <c r="N91" s="79"/>
      <c r="P91" s="87"/>
      <c r="R91" s="88"/>
      <c r="X91" s="79"/>
      <c r="Z91" s="87"/>
      <c r="AB91" s="88"/>
    </row>
    <row r="92" spans="2:28" ht="15" customHeight="1" x14ac:dyDescent="0.15">
      <c r="B92" s="263" t="s">
        <v>32</v>
      </c>
      <c r="C92" s="261" t="s">
        <v>199</v>
      </c>
      <c r="D92" s="264"/>
      <c r="E92" s="264"/>
      <c r="F92" s="264"/>
      <c r="G92" s="262"/>
      <c r="H92" s="77"/>
      <c r="I92" s="78"/>
      <c r="N92" s="79"/>
      <c r="R92" s="80"/>
      <c r="X92" s="79"/>
      <c r="AB92" s="80"/>
    </row>
    <row r="93" spans="2:28" ht="15" customHeight="1" x14ac:dyDescent="0.15">
      <c r="B93" s="263"/>
      <c r="C93" s="265"/>
      <c r="D93" s="266"/>
      <c r="E93" s="266"/>
      <c r="F93" s="266"/>
      <c r="G93" s="267"/>
      <c r="H93" s="81">
        <v>100</v>
      </c>
      <c r="I93" s="78" t="s">
        <v>155</v>
      </c>
      <c r="N93" s="79"/>
      <c r="R93" s="80"/>
      <c r="X93" s="79"/>
      <c r="AB93" s="80"/>
    </row>
    <row r="94" spans="2:28" ht="15" customHeight="1" x14ac:dyDescent="0.15">
      <c r="B94" s="268" t="s">
        <v>125</v>
      </c>
      <c r="C94" s="269"/>
      <c r="D94" s="263" t="s">
        <v>126</v>
      </c>
      <c r="E94" s="263" t="s">
        <v>33</v>
      </c>
      <c r="F94" s="263" t="s">
        <v>34</v>
      </c>
      <c r="G94" s="263" t="s">
        <v>127</v>
      </c>
      <c r="H94" s="263" t="s">
        <v>128</v>
      </c>
      <c r="I94" s="263" t="s">
        <v>36</v>
      </c>
      <c r="N94" s="79"/>
      <c r="R94" s="80"/>
      <c r="X94" s="79"/>
      <c r="AB94" s="80"/>
    </row>
    <row r="95" spans="2:28" ht="15" customHeight="1" x14ac:dyDescent="0.15">
      <c r="B95" s="270"/>
      <c r="C95" s="271"/>
      <c r="D95" s="263"/>
      <c r="E95" s="263"/>
      <c r="F95" s="263"/>
      <c r="G95" s="263"/>
      <c r="H95" s="263"/>
      <c r="I95" s="263"/>
      <c r="AB95" s="103"/>
    </row>
    <row r="96" spans="2:28" ht="15" customHeight="1" x14ac:dyDescent="0.15">
      <c r="B96" s="259" t="s">
        <v>200</v>
      </c>
      <c r="C96" s="260"/>
      <c r="D96" s="82" t="s">
        <v>201</v>
      </c>
      <c r="E96" s="83"/>
      <c r="F96" s="84"/>
      <c r="G96" s="85"/>
      <c r="H96" s="85"/>
      <c r="I96" s="86"/>
    </row>
    <row r="97" spans="2:28" ht="15" customHeight="1" x14ac:dyDescent="0.15">
      <c r="B97" s="257"/>
      <c r="C97" s="258"/>
      <c r="D97" s="89"/>
      <c r="E97" s="90">
        <v>100</v>
      </c>
      <c r="F97" s="91" t="s">
        <v>39</v>
      </c>
      <c r="G97" s="90">
        <v>748800</v>
      </c>
      <c r="H97" s="92">
        <f>TRUNC(E97*G97,0)</f>
        <v>74880000</v>
      </c>
      <c r="I97" s="93"/>
    </row>
    <row r="98" spans="2:28" ht="15" customHeight="1" x14ac:dyDescent="0.15">
      <c r="B98" s="259"/>
      <c r="C98" s="260"/>
      <c r="D98" s="82"/>
      <c r="E98" s="83"/>
      <c r="F98" s="84"/>
      <c r="G98" s="85"/>
      <c r="H98" s="85"/>
      <c r="I98" s="86"/>
    </row>
    <row r="99" spans="2:28" ht="15" customHeight="1" x14ac:dyDescent="0.15">
      <c r="B99" s="257"/>
      <c r="C99" s="258"/>
      <c r="D99" s="89"/>
      <c r="E99" s="90"/>
      <c r="F99" s="91"/>
      <c r="G99" s="92"/>
      <c r="H99" s="92"/>
      <c r="I99" s="93"/>
    </row>
    <row r="100" spans="2:28" ht="15" customHeight="1" x14ac:dyDescent="0.15">
      <c r="B100" s="259"/>
      <c r="C100" s="260"/>
      <c r="D100" s="82"/>
      <c r="E100" s="83"/>
      <c r="F100" s="84"/>
      <c r="G100" s="85"/>
      <c r="H100" s="85"/>
      <c r="I100" s="86"/>
    </row>
    <row r="101" spans="2:28" ht="15" customHeight="1" x14ac:dyDescent="0.15">
      <c r="B101" s="257"/>
      <c r="C101" s="258"/>
      <c r="D101" s="89"/>
      <c r="E101" s="90"/>
      <c r="F101" s="91"/>
      <c r="G101" s="92"/>
      <c r="H101" s="92"/>
      <c r="I101" s="93"/>
      <c r="AB101" s="104"/>
    </row>
    <row r="102" spans="2:28" ht="15" customHeight="1" x14ac:dyDescent="0.15">
      <c r="B102" s="259"/>
      <c r="C102" s="260"/>
      <c r="D102" s="82"/>
      <c r="E102" s="83"/>
      <c r="F102" s="84"/>
      <c r="G102" s="85"/>
      <c r="H102" s="85"/>
      <c r="I102" s="86"/>
    </row>
    <row r="103" spans="2:28" ht="15" customHeight="1" x14ac:dyDescent="0.15">
      <c r="B103" s="257"/>
      <c r="C103" s="258"/>
      <c r="D103" s="89"/>
      <c r="E103" s="90"/>
      <c r="F103" s="91"/>
      <c r="G103" s="92"/>
      <c r="H103" s="92"/>
      <c r="I103" s="93"/>
    </row>
    <row r="104" spans="2:28" ht="15" customHeight="1" x14ac:dyDescent="0.15">
      <c r="B104" s="259"/>
      <c r="C104" s="260"/>
      <c r="D104" s="82"/>
      <c r="E104" s="83"/>
      <c r="F104" s="84"/>
      <c r="G104" s="85"/>
      <c r="H104" s="85"/>
      <c r="I104" s="86"/>
    </row>
    <row r="105" spans="2:28" ht="15" customHeight="1" x14ac:dyDescent="0.15">
      <c r="B105" s="257"/>
      <c r="C105" s="258"/>
      <c r="D105" s="89"/>
      <c r="E105" s="90"/>
      <c r="F105" s="91"/>
      <c r="G105" s="92"/>
      <c r="H105" s="92"/>
      <c r="I105" s="93"/>
    </row>
    <row r="106" spans="2:28" ht="15" customHeight="1" x14ac:dyDescent="0.15">
      <c r="B106" s="259"/>
      <c r="C106" s="260"/>
      <c r="D106" s="82"/>
      <c r="E106" s="83"/>
      <c r="F106" s="84"/>
      <c r="G106" s="85"/>
      <c r="H106" s="85"/>
      <c r="I106" s="86"/>
    </row>
    <row r="107" spans="2:28" ht="15" customHeight="1" x14ac:dyDescent="0.15">
      <c r="B107" s="257"/>
      <c r="C107" s="258"/>
      <c r="D107" s="89"/>
      <c r="E107" s="90"/>
      <c r="F107" s="91"/>
      <c r="G107" s="92"/>
      <c r="H107" s="92"/>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c r="Q109" s="96"/>
      <c r="S109" s="96"/>
    </row>
    <row r="110" spans="2:28" ht="15" customHeight="1" x14ac:dyDescent="0.15">
      <c r="B110" s="259"/>
      <c r="C110" s="260"/>
      <c r="D110" s="82"/>
      <c r="E110" s="83"/>
      <c r="F110" s="84"/>
      <c r="G110" s="85"/>
      <c r="H110" s="85"/>
      <c r="I110" s="95"/>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c r="Q112" s="103"/>
    </row>
    <row r="113" spans="2:28" ht="15" customHeight="1" x14ac:dyDescent="0.15">
      <c r="B113" s="257"/>
      <c r="C113" s="258"/>
      <c r="D113" s="89"/>
      <c r="E113" s="90"/>
      <c r="F113" s="91"/>
      <c r="G113" s="92"/>
      <c r="H113" s="92"/>
      <c r="I113" s="93"/>
    </row>
    <row r="114" spans="2:28" ht="15" customHeight="1" x14ac:dyDescent="0.15">
      <c r="B114" s="259"/>
      <c r="C114" s="260"/>
      <c r="D114" s="82"/>
      <c r="E114" s="83"/>
      <c r="F114" s="84"/>
      <c r="G114" s="85"/>
      <c r="H114" s="85"/>
      <c r="I114" s="95"/>
    </row>
    <row r="115" spans="2:28" ht="15" customHeight="1" x14ac:dyDescent="0.15">
      <c r="B115" s="257"/>
      <c r="C115" s="258"/>
      <c r="D115" s="89"/>
      <c r="E115" s="90"/>
      <c r="F115" s="91"/>
      <c r="G115" s="92"/>
      <c r="H115" s="92"/>
      <c r="I115" s="93"/>
    </row>
    <row r="116" spans="2:28" ht="15" customHeight="1" x14ac:dyDescent="0.15">
      <c r="B116" s="261"/>
      <c r="C116" s="262"/>
      <c r="D116" s="82"/>
      <c r="E116" s="83"/>
      <c r="F116" s="84"/>
      <c r="G116" s="85"/>
      <c r="H116" s="85"/>
      <c r="I116" s="95"/>
    </row>
    <row r="117" spans="2:28" ht="15" customHeight="1" x14ac:dyDescent="0.15">
      <c r="B117" s="257"/>
      <c r="C117" s="258"/>
      <c r="D117" s="89"/>
      <c r="E117" s="90">
        <f>H93</f>
        <v>100</v>
      </c>
      <c r="F117" s="91" t="s">
        <v>39</v>
      </c>
      <c r="G117" s="92"/>
      <c r="H117" s="92">
        <f>H97+H99+H101+H103+H105+H107+H109+H111+H113+H115</f>
        <v>74880000</v>
      </c>
      <c r="I117" s="102"/>
    </row>
    <row r="118" spans="2:28" ht="15" customHeight="1" x14ac:dyDescent="0.15">
      <c r="B118" s="255"/>
      <c r="C118" s="256"/>
      <c r="D118" s="82"/>
      <c r="E118" s="83"/>
      <c r="F118" s="84"/>
      <c r="G118" s="85"/>
      <c r="H118" s="85"/>
      <c r="I118" s="95"/>
    </row>
    <row r="119" spans="2:28" ht="15" customHeight="1" x14ac:dyDescent="0.15">
      <c r="B119" s="257"/>
      <c r="C119" s="258"/>
      <c r="D119" s="89"/>
      <c r="E119" s="90">
        <v>1</v>
      </c>
      <c r="F119" s="91" t="str">
        <f>F117</f>
        <v>本</v>
      </c>
      <c r="G119" s="92"/>
      <c r="H119" s="92">
        <f>H117/E117</f>
        <v>748800</v>
      </c>
      <c r="I119" s="101"/>
    </row>
    <row r="120" spans="2:28" ht="15" customHeight="1" x14ac:dyDescent="0.15">
      <c r="E120" s="80"/>
    </row>
    <row r="121" spans="2:28" ht="15" customHeight="1" x14ac:dyDescent="0.15">
      <c r="N121" s="79"/>
      <c r="P121" s="87"/>
      <c r="R121" s="88"/>
      <c r="X121" s="79"/>
      <c r="Z121" s="87"/>
      <c r="AB121" s="88"/>
    </row>
    <row r="122" spans="2:28" ht="15" customHeight="1" x14ac:dyDescent="0.15">
      <c r="B122" s="263" t="s">
        <v>32</v>
      </c>
      <c r="C122" s="261" t="s">
        <v>202</v>
      </c>
      <c r="D122" s="264"/>
      <c r="E122" s="264"/>
      <c r="F122" s="264"/>
      <c r="G122" s="262"/>
      <c r="H122" s="77"/>
      <c r="I122" s="78"/>
      <c r="N122" s="79"/>
      <c r="R122" s="80"/>
      <c r="X122" s="79"/>
      <c r="AB122" s="80"/>
    </row>
    <row r="123" spans="2:28" ht="15" customHeight="1" x14ac:dyDescent="0.15">
      <c r="B123" s="263"/>
      <c r="C123" s="265"/>
      <c r="D123" s="266"/>
      <c r="E123" s="266"/>
      <c r="F123" s="266"/>
      <c r="G123" s="267"/>
      <c r="H123" s="81">
        <v>10</v>
      </c>
      <c r="I123" s="78" t="s">
        <v>203</v>
      </c>
      <c r="N123" s="79"/>
      <c r="R123" s="80"/>
      <c r="X123" s="79"/>
      <c r="AB123" s="80"/>
    </row>
    <row r="124" spans="2:28" ht="15" customHeight="1" x14ac:dyDescent="0.15">
      <c r="B124" s="268" t="s">
        <v>125</v>
      </c>
      <c r="C124" s="269"/>
      <c r="D124" s="263" t="s">
        <v>126</v>
      </c>
      <c r="E124" s="263" t="s">
        <v>33</v>
      </c>
      <c r="F124" s="263" t="s">
        <v>34</v>
      </c>
      <c r="G124" s="263" t="s">
        <v>127</v>
      </c>
      <c r="H124" s="263" t="s">
        <v>128</v>
      </c>
      <c r="I124" s="263" t="s">
        <v>36</v>
      </c>
      <c r="N124" s="79"/>
      <c r="R124" s="80"/>
      <c r="X124" s="79"/>
      <c r="AB124" s="80"/>
    </row>
    <row r="125" spans="2:28" ht="15" customHeight="1" x14ac:dyDescent="0.15">
      <c r="B125" s="270"/>
      <c r="C125" s="271"/>
      <c r="D125" s="263"/>
      <c r="E125" s="263"/>
      <c r="F125" s="263"/>
      <c r="G125" s="263"/>
      <c r="H125" s="263"/>
      <c r="I125" s="263"/>
      <c r="K125" s="76" t="s">
        <v>204</v>
      </c>
      <c r="L125" s="76" t="s">
        <v>10</v>
      </c>
      <c r="M125" s="112">
        <f>+M127+M129</f>
        <v>3.6256578947368419</v>
      </c>
      <c r="AB125" s="103"/>
    </row>
    <row r="126" spans="2:28" ht="15" customHeight="1" x14ac:dyDescent="0.15">
      <c r="B126" s="259" t="s">
        <v>6</v>
      </c>
      <c r="C126" s="260"/>
      <c r="D126" s="82" t="s">
        <v>205</v>
      </c>
      <c r="E126" s="83"/>
      <c r="F126" s="84"/>
      <c r="G126" s="85"/>
      <c r="H126" s="85"/>
      <c r="I126" s="86" t="s">
        <v>206</v>
      </c>
      <c r="K126" s="76" t="s">
        <v>207</v>
      </c>
    </row>
    <row r="127" spans="2:28" ht="15" customHeight="1" x14ac:dyDescent="0.15">
      <c r="B127" s="257"/>
      <c r="C127" s="258"/>
      <c r="D127" s="89"/>
      <c r="E127" s="90">
        <v>2.09</v>
      </c>
      <c r="F127" s="91" t="s">
        <v>2</v>
      </c>
      <c r="G127" s="92">
        <v>19390</v>
      </c>
      <c r="H127" s="92">
        <f>TRUNC(E127*G127,0)</f>
        <v>40525</v>
      </c>
      <c r="I127" s="93"/>
      <c r="K127" s="76">
        <v>4</v>
      </c>
      <c r="L127" s="76">
        <v>10.45</v>
      </c>
      <c r="M127" s="113">
        <f>L127/K127</f>
        <v>2.6124999999999998</v>
      </c>
    </row>
    <row r="128" spans="2:28" ht="15" customHeight="1" x14ac:dyDescent="0.15">
      <c r="B128" s="259" t="s">
        <v>14</v>
      </c>
      <c r="C128" s="260"/>
      <c r="D128" s="82" t="s">
        <v>208</v>
      </c>
      <c r="E128" s="83"/>
      <c r="F128" s="84"/>
      <c r="G128" s="85"/>
      <c r="H128" s="85"/>
      <c r="I128" s="86" t="s">
        <v>206</v>
      </c>
      <c r="K128" s="76" t="s">
        <v>209</v>
      </c>
      <c r="M128" s="113"/>
    </row>
    <row r="129" spans="2:28" ht="15" customHeight="1" x14ac:dyDescent="0.15">
      <c r="B129" s="257"/>
      <c r="C129" s="258"/>
      <c r="D129" s="89"/>
      <c r="E129" s="90">
        <v>7.7</v>
      </c>
      <c r="F129" s="91" t="s">
        <v>1</v>
      </c>
      <c r="G129" s="92">
        <v>7200</v>
      </c>
      <c r="H129" s="92">
        <f>TRUNC(E129*G129,0)</f>
        <v>55440</v>
      </c>
      <c r="I129" s="93"/>
      <c r="K129" s="76">
        <v>38</v>
      </c>
      <c r="L129" s="76">
        <v>38.5</v>
      </c>
      <c r="M129" s="113">
        <f>L129/K129</f>
        <v>1.013157894736842</v>
      </c>
    </row>
    <row r="130" spans="2:28" ht="15" customHeight="1" x14ac:dyDescent="0.15">
      <c r="B130" s="259"/>
      <c r="C130" s="260"/>
      <c r="D130" s="82"/>
      <c r="E130" s="83"/>
      <c r="F130" s="84"/>
      <c r="G130" s="85"/>
      <c r="H130" s="85"/>
      <c r="I130" s="86"/>
    </row>
    <row r="131" spans="2:28" ht="15" customHeight="1" x14ac:dyDescent="0.15">
      <c r="B131" s="257"/>
      <c r="C131" s="258"/>
      <c r="D131" s="89"/>
      <c r="E131" s="90"/>
      <c r="F131" s="91"/>
      <c r="G131" s="92"/>
      <c r="H131" s="92"/>
      <c r="I131" s="93"/>
      <c r="AB131" s="104"/>
    </row>
    <row r="132" spans="2:28" ht="15" customHeight="1" x14ac:dyDescent="0.15">
      <c r="B132" s="259"/>
      <c r="C132" s="260"/>
      <c r="D132" s="82"/>
      <c r="E132" s="83"/>
      <c r="F132" s="84"/>
      <c r="G132" s="85"/>
      <c r="H132" s="85"/>
      <c r="I132" s="86"/>
    </row>
    <row r="133" spans="2:28" ht="15" customHeight="1" x14ac:dyDescent="0.15">
      <c r="B133" s="257"/>
      <c r="C133" s="258"/>
      <c r="D133" s="89"/>
      <c r="E133" s="90"/>
      <c r="F133" s="91"/>
      <c r="G133" s="92"/>
      <c r="H133" s="92"/>
      <c r="I133" s="93"/>
    </row>
    <row r="134" spans="2:28" ht="15" customHeight="1" x14ac:dyDescent="0.15">
      <c r="B134" s="259"/>
      <c r="C134" s="260"/>
      <c r="D134" s="82"/>
      <c r="E134" s="83"/>
      <c r="F134" s="84"/>
      <c r="G134" s="85"/>
      <c r="H134" s="85"/>
      <c r="I134" s="86"/>
    </row>
    <row r="135" spans="2:28" ht="15" customHeight="1" x14ac:dyDescent="0.15">
      <c r="B135" s="257"/>
      <c r="C135" s="258"/>
      <c r="D135" s="89"/>
      <c r="E135" s="90"/>
      <c r="F135" s="91"/>
      <c r="G135" s="92"/>
      <c r="H135" s="92"/>
      <c r="I135" s="93"/>
    </row>
    <row r="136" spans="2:28" ht="15" customHeight="1" x14ac:dyDescent="0.15">
      <c r="B136" s="259"/>
      <c r="C136" s="260"/>
      <c r="D136" s="82"/>
      <c r="E136" s="83"/>
      <c r="F136" s="84"/>
      <c r="G136" s="85"/>
      <c r="H136" s="85"/>
      <c r="I136" s="86"/>
    </row>
    <row r="137" spans="2:28" ht="15" customHeight="1" x14ac:dyDescent="0.15">
      <c r="B137" s="257"/>
      <c r="C137" s="258"/>
      <c r="D137" s="89"/>
      <c r="E137" s="90"/>
      <c r="F137" s="91"/>
      <c r="G137" s="92"/>
      <c r="H137" s="92"/>
      <c r="I137" s="93"/>
    </row>
    <row r="138" spans="2:28" ht="15" customHeight="1" x14ac:dyDescent="0.15">
      <c r="B138" s="259"/>
      <c r="C138" s="260"/>
      <c r="D138" s="82"/>
      <c r="E138" s="105"/>
      <c r="F138" s="84"/>
      <c r="G138" s="85"/>
      <c r="H138" s="85"/>
      <c r="I138" s="86"/>
    </row>
    <row r="139" spans="2:28" ht="15" customHeight="1" x14ac:dyDescent="0.15">
      <c r="B139" s="257"/>
      <c r="C139" s="258"/>
      <c r="D139" s="89"/>
      <c r="E139" s="106"/>
      <c r="F139" s="91"/>
      <c r="G139" s="92"/>
      <c r="H139" s="92"/>
      <c r="I139" s="93"/>
      <c r="Q139" s="96"/>
      <c r="S139" s="96"/>
    </row>
    <row r="140" spans="2:28" ht="15" customHeight="1" x14ac:dyDescent="0.15">
      <c r="B140" s="259"/>
      <c r="C140" s="260"/>
      <c r="D140" s="82"/>
      <c r="E140" s="83"/>
      <c r="F140" s="84"/>
      <c r="G140" s="85"/>
      <c r="H140" s="85"/>
      <c r="I140" s="95"/>
    </row>
    <row r="141" spans="2:28" ht="15" customHeight="1" x14ac:dyDescent="0.15">
      <c r="B141" s="257"/>
      <c r="C141" s="258"/>
      <c r="D141" s="89"/>
      <c r="E141" s="90"/>
      <c r="F141" s="91"/>
      <c r="G141" s="92"/>
      <c r="H141" s="92"/>
      <c r="I141" s="93"/>
    </row>
    <row r="142" spans="2:28" ht="15" customHeight="1" x14ac:dyDescent="0.15">
      <c r="B142" s="259"/>
      <c r="C142" s="260"/>
      <c r="D142" s="82"/>
      <c r="E142" s="83"/>
      <c r="F142" s="84"/>
      <c r="G142" s="85"/>
      <c r="H142" s="85"/>
      <c r="I142" s="94"/>
      <c r="Q142" s="103"/>
    </row>
    <row r="143" spans="2:28" ht="15" customHeight="1" x14ac:dyDescent="0.15">
      <c r="B143" s="257"/>
      <c r="C143" s="258"/>
      <c r="D143" s="89"/>
      <c r="E143" s="90"/>
      <c r="F143" s="91"/>
      <c r="G143" s="92"/>
      <c r="H143" s="92"/>
      <c r="I143" s="93"/>
    </row>
    <row r="144" spans="2:28" ht="15" customHeight="1" x14ac:dyDescent="0.15">
      <c r="B144" s="259"/>
      <c r="C144" s="260"/>
      <c r="D144" s="82"/>
      <c r="E144" s="83"/>
      <c r="F144" s="84"/>
      <c r="G144" s="85"/>
      <c r="H144" s="85"/>
      <c r="I144" s="95"/>
    </row>
    <row r="145" spans="2:28" ht="15" customHeight="1" x14ac:dyDescent="0.15">
      <c r="B145" s="257"/>
      <c r="C145" s="258"/>
      <c r="D145" s="89"/>
      <c r="E145" s="90"/>
      <c r="F145" s="91"/>
      <c r="G145" s="92"/>
      <c r="H145" s="92"/>
      <c r="I145" s="93"/>
    </row>
    <row r="146" spans="2:28" ht="15" customHeight="1" x14ac:dyDescent="0.15">
      <c r="B146" s="261"/>
      <c r="C146" s="262"/>
      <c r="D146" s="82"/>
      <c r="E146" s="83"/>
      <c r="F146" s="84"/>
      <c r="G146" s="85"/>
      <c r="H146" s="85"/>
      <c r="I146" s="95"/>
    </row>
    <row r="147" spans="2:28" ht="15" customHeight="1" x14ac:dyDescent="0.15">
      <c r="B147" s="257"/>
      <c r="C147" s="258"/>
      <c r="D147" s="89"/>
      <c r="E147" s="90">
        <f>H123</f>
        <v>10</v>
      </c>
      <c r="F147" s="91" t="s">
        <v>5</v>
      </c>
      <c r="G147" s="92"/>
      <c r="H147" s="92">
        <f>H127+H129+H131+H133+H135+H137+H139+H141+H143+H145</f>
        <v>95965</v>
      </c>
      <c r="I147" s="102"/>
    </row>
    <row r="148" spans="2:28" ht="15" customHeight="1" x14ac:dyDescent="0.15">
      <c r="B148" s="255"/>
      <c r="C148" s="256"/>
      <c r="D148" s="82"/>
      <c r="E148" s="83"/>
      <c r="F148" s="84"/>
      <c r="G148" s="85"/>
      <c r="H148" s="85"/>
      <c r="I148" s="95"/>
    </row>
    <row r="149" spans="2:28" ht="15" customHeight="1" x14ac:dyDescent="0.15">
      <c r="B149" s="257"/>
      <c r="C149" s="258"/>
      <c r="D149" s="89"/>
      <c r="E149" s="90">
        <v>1</v>
      </c>
      <c r="F149" s="91" t="str">
        <f>F147</f>
        <v>m</v>
      </c>
      <c r="G149" s="92"/>
      <c r="H149" s="92">
        <f>H147/E147</f>
        <v>9596.5</v>
      </c>
      <c r="I149" s="101"/>
    </row>
    <row r="150" spans="2:28" ht="15" customHeight="1" x14ac:dyDescent="0.15">
      <c r="E150" s="80"/>
    </row>
    <row r="151" spans="2:28" ht="15" customHeight="1" x14ac:dyDescent="0.15">
      <c r="N151" s="79"/>
      <c r="P151" s="87"/>
      <c r="R151" s="88"/>
      <c r="X151" s="79"/>
      <c r="Z151" s="87"/>
      <c r="AB151" s="88"/>
    </row>
    <row r="152" spans="2:28" ht="15" customHeight="1" x14ac:dyDescent="0.15">
      <c r="B152" s="263" t="s">
        <v>32</v>
      </c>
      <c r="C152" s="261" t="s">
        <v>19</v>
      </c>
      <c r="D152" s="264"/>
      <c r="E152" s="264"/>
      <c r="F152" s="264"/>
      <c r="G152" s="262"/>
      <c r="H152" s="77"/>
      <c r="I152" s="78"/>
      <c r="N152" s="79"/>
      <c r="R152" s="80"/>
      <c r="X152" s="79"/>
      <c r="AB152" s="80"/>
    </row>
    <row r="153" spans="2:28" ht="15" customHeight="1" x14ac:dyDescent="0.15">
      <c r="B153" s="263"/>
      <c r="C153" s="265"/>
      <c r="D153" s="266"/>
      <c r="E153" s="266"/>
      <c r="F153" s="266"/>
      <c r="G153" s="267"/>
      <c r="H153" s="81">
        <v>10</v>
      </c>
      <c r="I153" s="78" t="s">
        <v>203</v>
      </c>
      <c r="N153" s="79"/>
      <c r="R153" s="80"/>
      <c r="X153" s="79"/>
      <c r="AB153" s="80"/>
    </row>
    <row r="154" spans="2:28" ht="15" customHeight="1" x14ac:dyDescent="0.15">
      <c r="B154" s="268" t="s">
        <v>125</v>
      </c>
      <c r="C154" s="269"/>
      <c r="D154" s="263" t="s">
        <v>126</v>
      </c>
      <c r="E154" s="263" t="s">
        <v>33</v>
      </c>
      <c r="F154" s="263" t="s">
        <v>34</v>
      </c>
      <c r="G154" s="263" t="s">
        <v>127</v>
      </c>
      <c r="H154" s="263" t="s">
        <v>128</v>
      </c>
      <c r="I154" s="263" t="s">
        <v>36</v>
      </c>
      <c r="N154" s="79"/>
      <c r="R154" s="80"/>
      <c r="X154" s="79"/>
      <c r="AB154" s="80"/>
    </row>
    <row r="155" spans="2:28" ht="15" customHeight="1" x14ac:dyDescent="0.15">
      <c r="B155" s="270"/>
      <c r="C155" s="271"/>
      <c r="D155" s="263"/>
      <c r="E155" s="263"/>
      <c r="F155" s="263"/>
      <c r="G155" s="263"/>
      <c r="H155" s="263"/>
      <c r="I155" s="263"/>
      <c r="K155" s="76" t="s">
        <v>204</v>
      </c>
      <c r="L155" s="76" t="s">
        <v>10</v>
      </c>
      <c r="M155" s="112">
        <f>+M157+M159+M161</f>
        <v>1.6876061120543295</v>
      </c>
      <c r="AB155" s="103"/>
    </row>
    <row r="156" spans="2:28" ht="15" customHeight="1" x14ac:dyDescent="0.15">
      <c r="B156" s="259" t="s">
        <v>17</v>
      </c>
      <c r="C156" s="260"/>
      <c r="D156" s="82" t="s">
        <v>210</v>
      </c>
      <c r="E156" s="83"/>
      <c r="F156" s="84"/>
      <c r="G156" s="85"/>
      <c r="H156" s="85"/>
      <c r="I156" s="86" t="s">
        <v>206</v>
      </c>
      <c r="K156" s="76" t="s">
        <v>209</v>
      </c>
    </row>
    <row r="157" spans="2:28" ht="15" customHeight="1" x14ac:dyDescent="0.15">
      <c r="B157" s="257"/>
      <c r="C157" s="258"/>
      <c r="D157" s="89"/>
      <c r="E157" s="90">
        <v>5</v>
      </c>
      <c r="F157" s="91" t="s">
        <v>1</v>
      </c>
      <c r="G157" s="92">
        <v>1200</v>
      </c>
      <c r="H157" s="92">
        <f>TRUNC(E157*G157,0)</f>
        <v>6000</v>
      </c>
      <c r="I157" s="93"/>
      <c r="K157" s="76">
        <v>155</v>
      </c>
      <c r="L157" s="76">
        <v>25</v>
      </c>
      <c r="M157" s="113">
        <f>L157/K157</f>
        <v>0.16129032258064516</v>
      </c>
    </row>
    <row r="158" spans="2:28" ht="15" customHeight="1" x14ac:dyDescent="0.15">
      <c r="B158" s="259" t="s">
        <v>6</v>
      </c>
      <c r="C158" s="260"/>
      <c r="D158" s="82" t="s">
        <v>205</v>
      </c>
      <c r="E158" s="83"/>
      <c r="F158" s="84"/>
      <c r="G158" s="85"/>
      <c r="H158" s="85"/>
      <c r="I158" s="86" t="s">
        <v>206</v>
      </c>
      <c r="K158" s="76" t="s">
        <v>207</v>
      </c>
    </row>
    <row r="159" spans="2:28" ht="15" customHeight="1" x14ac:dyDescent="0.15">
      <c r="B159" s="257"/>
      <c r="C159" s="258"/>
      <c r="D159" s="89"/>
      <c r="E159" s="90">
        <v>0.8</v>
      </c>
      <c r="F159" s="91" t="s">
        <v>2</v>
      </c>
      <c r="G159" s="92">
        <v>19390</v>
      </c>
      <c r="H159" s="92">
        <f>TRUNC(E159*G159,0)</f>
        <v>15512</v>
      </c>
      <c r="I159" s="93"/>
      <c r="K159" s="76">
        <v>4</v>
      </c>
      <c r="L159" s="76">
        <v>4</v>
      </c>
      <c r="M159" s="113">
        <f>L159/K159</f>
        <v>1</v>
      </c>
    </row>
    <row r="160" spans="2:28" ht="15" customHeight="1" x14ac:dyDescent="0.15">
      <c r="B160" s="259" t="s">
        <v>14</v>
      </c>
      <c r="C160" s="260"/>
      <c r="D160" s="82" t="s">
        <v>208</v>
      </c>
      <c r="E160" s="83"/>
      <c r="F160" s="84"/>
      <c r="G160" s="85"/>
      <c r="H160" s="85"/>
      <c r="I160" s="86" t="s">
        <v>206</v>
      </c>
      <c r="K160" s="76" t="s">
        <v>209</v>
      </c>
    </row>
    <row r="161" spans="2:28" ht="15" customHeight="1" x14ac:dyDescent="0.15">
      <c r="B161" s="257"/>
      <c r="C161" s="258"/>
      <c r="D161" s="89"/>
      <c r="E161" s="90">
        <v>4</v>
      </c>
      <c r="F161" s="91" t="s">
        <v>1</v>
      </c>
      <c r="G161" s="92">
        <v>7200</v>
      </c>
      <c r="H161" s="92">
        <f>TRUNC(E161*G161,0)</f>
        <v>28800</v>
      </c>
      <c r="I161" s="93"/>
      <c r="K161" s="76">
        <v>38</v>
      </c>
      <c r="L161" s="76">
        <v>20</v>
      </c>
      <c r="M161" s="113">
        <f>L161/K161</f>
        <v>0.52631578947368418</v>
      </c>
      <c r="AB161" s="104"/>
    </row>
    <row r="162" spans="2:28" ht="15" customHeight="1" x14ac:dyDescent="0.15">
      <c r="B162" s="259"/>
      <c r="C162" s="260"/>
      <c r="D162" s="82"/>
      <c r="E162" s="83"/>
      <c r="F162" s="84"/>
      <c r="G162" s="85"/>
      <c r="H162" s="85"/>
      <c r="I162" s="86"/>
    </row>
    <row r="163" spans="2:28" ht="15" customHeight="1" x14ac:dyDescent="0.15">
      <c r="B163" s="257"/>
      <c r="C163" s="258"/>
      <c r="D163" s="89"/>
      <c r="E163" s="90"/>
      <c r="F163" s="91"/>
      <c r="G163" s="92"/>
      <c r="H163" s="92"/>
      <c r="I163" s="93"/>
    </row>
    <row r="164" spans="2:28" ht="15" customHeight="1" x14ac:dyDescent="0.15">
      <c r="B164" s="259"/>
      <c r="C164" s="260"/>
      <c r="D164" s="82"/>
      <c r="E164" s="83"/>
      <c r="F164" s="84"/>
      <c r="G164" s="85"/>
      <c r="H164" s="85"/>
      <c r="I164" s="86"/>
    </row>
    <row r="165" spans="2:28" ht="15" customHeight="1" x14ac:dyDescent="0.15">
      <c r="B165" s="257"/>
      <c r="C165" s="258"/>
      <c r="D165" s="89"/>
      <c r="E165" s="90"/>
      <c r="F165" s="91"/>
      <c r="G165" s="92"/>
      <c r="H165" s="92"/>
      <c r="I165" s="93"/>
    </row>
    <row r="166" spans="2:28" ht="15" customHeight="1" x14ac:dyDescent="0.15">
      <c r="B166" s="259"/>
      <c r="C166" s="260"/>
      <c r="D166" s="82"/>
      <c r="E166" s="83"/>
      <c r="F166" s="84"/>
      <c r="G166" s="85"/>
      <c r="H166" s="85"/>
      <c r="I166" s="86"/>
    </row>
    <row r="167" spans="2:28" ht="15" customHeight="1" x14ac:dyDescent="0.15">
      <c r="B167" s="257"/>
      <c r="C167" s="258"/>
      <c r="D167" s="89"/>
      <c r="E167" s="90"/>
      <c r="F167" s="91"/>
      <c r="G167" s="92"/>
      <c r="H167" s="92"/>
      <c r="I167" s="93"/>
    </row>
    <row r="168" spans="2:28" ht="15" customHeight="1" x14ac:dyDescent="0.15">
      <c r="B168" s="259"/>
      <c r="C168" s="260"/>
      <c r="D168" s="82"/>
      <c r="E168" s="105"/>
      <c r="F168" s="84"/>
      <c r="G168" s="85"/>
      <c r="H168" s="85"/>
      <c r="I168" s="86"/>
    </row>
    <row r="169" spans="2:28" ht="15" customHeight="1" x14ac:dyDescent="0.15">
      <c r="B169" s="257"/>
      <c r="C169" s="258"/>
      <c r="D169" s="89"/>
      <c r="E169" s="106"/>
      <c r="F169" s="91"/>
      <c r="G169" s="92"/>
      <c r="H169" s="92"/>
      <c r="I169" s="93"/>
      <c r="Q169" s="96"/>
      <c r="S169" s="96"/>
    </row>
    <row r="170" spans="2:28" ht="15" customHeight="1" x14ac:dyDescent="0.15">
      <c r="B170" s="259"/>
      <c r="C170" s="260"/>
      <c r="D170" s="82"/>
      <c r="E170" s="83"/>
      <c r="F170" s="84"/>
      <c r="G170" s="85"/>
      <c r="H170" s="85"/>
      <c r="I170" s="95"/>
    </row>
    <row r="171" spans="2:28" ht="15" customHeight="1" x14ac:dyDescent="0.15">
      <c r="B171" s="257"/>
      <c r="C171" s="258"/>
      <c r="D171" s="89"/>
      <c r="E171" s="90"/>
      <c r="F171" s="91"/>
      <c r="G171" s="92"/>
      <c r="H171" s="92"/>
      <c r="I171" s="93"/>
    </row>
    <row r="172" spans="2:28" ht="15" customHeight="1" x14ac:dyDescent="0.15">
      <c r="B172" s="259"/>
      <c r="C172" s="260"/>
      <c r="D172" s="82"/>
      <c r="E172" s="83"/>
      <c r="F172" s="84"/>
      <c r="G172" s="85"/>
      <c r="H172" s="85"/>
      <c r="I172" s="94"/>
      <c r="Q172" s="103"/>
    </row>
    <row r="173" spans="2:28" ht="15" customHeight="1" x14ac:dyDescent="0.15">
      <c r="B173" s="257"/>
      <c r="C173" s="258"/>
      <c r="D173" s="89"/>
      <c r="E173" s="90"/>
      <c r="F173" s="91"/>
      <c r="G173" s="92"/>
      <c r="H173" s="92"/>
      <c r="I173" s="93"/>
    </row>
    <row r="174" spans="2:28" ht="15" customHeight="1" x14ac:dyDescent="0.15">
      <c r="B174" s="259"/>
      <c r="C174" s="260"/>
      <c r="D174" s="82"/>
      <c r="E174" s="83"/>
      <c r="F174" s="84"/>
      <c r="G174" s="85"/>
      <c r="H174" s="85"/>
      <c r="I174" s="95"/>
    </row>
    <row r="175" spans="2:28" ht="15" customHeight="1" x14ac:dyDescent="0.15">
      <c r="B175" s="257"/>
      <c r="C175" s="258"/>
      <c r="D175" s="89"/>
      <c r="E175" s="90"/>
      <c r="F175" s="91"/>
      <c r="G175" s="92"/>
      <c r="H175" s="92"/>
      <c r="I175" s="93"/>
    </row>
    <row r="176" spans="2:28" ht="15" customHeight="1" x14ac:dyDescent="0.15">
      <c r="B176" s="261"/>
      <c r="C176" s="262"/>
      <c r="D176" s="82"/>
      <c r="E176" s="83"/>
      <c r="F176" s="84"/>
      <c r="G176" s="85"/>
      <c r="H176" s="85"/>
      <c r="I176" s="95"/>
    </row>
    <row r="177" spans="2:9" ht="15" customHeight="1" x14ac:dyDescent="0.15">
      <c r="B177" s="257"/>
      <c r="C177" s="258"/>
      <c r="D177" s="89"/>
      <c r="E177" s="90">
        <f>H153</f>
        <v>10</v>
      </c>
      <c r="F177" s="91" t="s">
        <v>5</v>
      </c>
      <c r="G177" s="92"/>
      <c r="H177" s="92">
        <f>H157+H159+H161+H163+H165+H167+H169+H171+H173+H175</f>
        <v>50312</v>
      </c>
      <c r="I177" s="102"/>
    </row>
    <row r="178" spans="2:9" ht="15" customHeight="1" x14ac:dyDescent="0.15">
      <c r="B178" s="255"/>
      <c r="C178" s="256"/>
      <c r="D178" s="82"/>
      <c r="E178" s="83"/>
      <c r="F178" s="84"/>
      <c r="G178" s="85"/>
      <c r="H178" s="85"/>
      <c r="I178" s="95"/>
    </row>
    <row r="179" spans="2:9" ht="15" customHeight="1" x14ac:dyDescent="0.15">
      <c r="B179" s="257"/>
      <c r="C179" s="258"/>
      <c r="D179" s="89"/>
      <c r="E179" s="90">
        <v>1</v>
      </c>
      <c r="F179" s="91" t="str">
        <f>F177</f>
        <v>m</v>
      </c>
      <c r="G179" s="92"/>
      <c r="H179" s="92">
        <f>H177/E177</f>
        <v>5031.2</v>
      </c>
      <c r="I179" s="101"/>
    </row>
    <row r="180" spans="2:9" ht="15" customHeight="1" x14ac:dyDescent="0.15">
      <c r="E180" s="80"/>
    </row>
  </sheetData>
  <mergeCells count="198">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18:C118"/>
    <mergeCell ref="B119:C119"/>
    <mergeCell ref="B122:B123"/>
    <mergeCell ref="C122:G123"/>
    <mergeCell ref="B124:C125"/>
    <mergeCell ref="D124:D125"/>
    <mergeCell ref="E124:E125"/>
    <mergeCell ref="F124:F125"/>
    <mergeCell ref="G124:G125"/>
    <mergeCell ref="B130:C130"/>
    <mergeCell ref="B131:C131"/>
    <mergeCell ref="B132:C132"/>
    <mergeCell ref="B133:C133"/>
    <mergeCell ref="B134:C134"/>
    <mergeCell ref="B135:C135"/>
    <mergeCell ref="H124:H125"/>
    <mergeCell ref="I124:I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48:C148"/>
    <mergeCell ref="B149:C149"/>
    <mergeCell ref="B152:B153"/>
    <mergeCell ref="C152:G153"/>
    <mergeCell ref="B154:C155"/>
    <mergeCell ref="D154:D155"/>
    <mergeCell ref="E154:E155"/>
    <mergeCell ref="F154:F155"/>
    <mergeCell ref="G154:G155"/>
    <mergeCell ref="B160:C160"/>
    <mergeCell ref="B161:C161"/>
    <mergeCell ref="B162:C162"/>
    <mergeCell ref="B163:C163"/>
    <mergeCell ref="B164:C164"/>
    <mergeCell ref="B165:C165"/>
    <mergeCell ref="H154:H155"/>
    <mergeCell ref="I154:I155"/>
    <mergeCell ref="B156:C156"/>
    <mergeCell ref="B157:C157"/>
    <mergeCell ref="B158:C158"/>
    <mergeCell ref="B159:C159"/>
    <mergeCell ref="B178:C178"/>
    <mergeCell ref="B179:C179"/>
    <mergeCell ref="B172:C172"/>
    <mergeCell ref="B173:C173"/>
    <mergeCell ref="B174:C174"/>
    <mergeCell ref="B175:C175"/>
    <mergeCell ref="B176:C176"/>
    <mergeCell ref="B177:C177"/>
    <mergeCell ref="B166:C166"/>
    <mergeCell ref="B167:C167"/>
    <mergeCell ref="B168:C168"/>
    <mergeCell ref="B169:C169"/>
    <mergeCell ref="B170:C170"/>
    <mergeCell ref="B171:C171"/>
  </mergeCells>
  <phoneticPr fontId="3"/>
  <pageMargins left="0.25" right="0.25" top="0.75" bottom="0.75" header="0.3" footer="0.3"/>
  <pageSetup paperSize="9" scale="119" orientation="landscape" r:id="rId1"/>
  <rowBreaks count="1" manualBreakCount="1">
    <brk id="3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5F1A-9B38-464E-B4BE-DCE1865E2B97}">
  <sheetPr>
    <tabColor rgb="FFFFC000"/>
    <pageSetUpPr fitToPage="1"/>
  </sheetPr>
  <dimension ref="A1:AA104"/>
  <sheetViews>
    <sheetView showGridLines="0" view="pageBreakPreview" zoomScaleNormal="100" zoomScaleSheetLayoutView="100" workbookViewId="0"/>
  </sheetViews>
  <sheetFormatPr defaultRowHeight="13.5" x14ac:dyDescent="0.15"/>
  <cols>
    <col min="1" max="1" width="1.625" style="4" customWidth="1"/>
    <col min="2" max="2" width="4.375" style="4" customWidth="1"/>
    <col min="3" max="3" width="3.375" style="4" customWidth="1"/>
    <col min="4" max="4" width="6.25" style="4" customWidth="1"/>
    <col min="5" max="5" width="4.75" style="4" customWidth="1"/>
    <col min="6" max="9" width="4.625" style="4" customWidth="1"/>
    <col min="10" max="10" width="7.625" style="4" customWidth="1"/>
    <col min="11" max="11" width="7.875" style="4" bestFit="1" customWidth="1"/>
    <col min="12" max="13" width="5.625" style="4" customWidth="1"/>
    <col min="14" max="14" width="5.125" style="4" customWidth="1"/>
    <col min="15" max="15" width="5.625" style="4" customWidth="1"/>
    <col min="16" max="18" width="7.625" style="4" customWidth="1"/>
    <col min="19" max="20" width="1.625" style="4" customWidth="1"/>
    <col min="21" max="21" width="3.625" style="4" customWidth="1"/>
    <col min="22" max="29" width="9.75" style="4" customWidth="1"/>
    <col min="30" max="16384" width="9" style="4"/>
  </cols>
  <sheetData>
    <row r="1" spans="2:22" x14ac:dyDescent="0.15">
      <c r="S1" s="5"/>
      <c r="U1" s="6"/>
      <c r="V1" s="6"/>
    </row>
    <row r="2" spans="2:22" ht="21" x14ac:dyDescent="0.2">
      <c r="B2" s="252" t="s">
        <v>216</v>
      </c>
      <c r="C2" s="252"/>
      <c r="D2" s="252"/>
      <c r="E2" s="252"/>
      <c r="F2" s="252"/>
      <c r="G2" s="252"/>
      <c r="H2" s="252"/>
      <c r="I2" s="252"/>
      <c r="J2" s="252"/>
      <c r="K2" s="252"/>
      <c r="L2" s="252"/>
      <c r="M2" s="252"/>
      <c r="N2" s="252"/>
      <c r="O2" s="252"/>
      <c r="P2" s="252"/>
      <c r="Q2" s="252"/>
      <c r="R2" s="252"/>
      <c r="S2" s="252"/>
      <c r="U2" s="6"/>
      <c r="V2" s="6"/>
    </row>
    <row r="3" spans="2:22" ht="19.5" customHeight="1" x14ac:dyDescent="0.15">
      <c r="B3" s="4" t="s">
        <v>25</v>
      </c>
    </row>
    <row r="4" spans="2:22" ht="14.1" customHeight="1" x14ac:dyDescent="0.15">
      <c r="B4" s="7"/>
      <c r="C4" s="8"/>
      <c r="D4" s="8"/>
      <c r="E4" s="8"/>
      <c r="F4" s="8"/>
      <c r="G4" s="8"/>
      <c r="H4" s="8"/>
      <c r="I4" s="8"/>
      <c r="J4" s="8"/>
      <c r="K4" s="8"/>
      <c r="L4" s="8"/>
      <c r="M4" s="8"/>
      <c r="N4" s="8"/>
      <c r="O4" s="8"/>
      <c r="P4" s="8"/>
      <c r="Q4" s="8"/>
      <c r="R4" s="9"/>
      <c r="S4" s="10"/>
    </row>
    <row r="5" spans="2:22" ht="13.5" customHeight="1" x14ac:dyDescent="0.15">
      <c r="B5" s="11"/>
      <c r="R5" s="5"/>
      <c r="S5" s="12"/>
    </row>
    <row r="6" spans="2:22" ht="13.5" customHeight="1" x14ac:dyDescent="0.15">
      <c r="B6" s="11" t="s">
        <v>26</v>
      </c>
      <c r="S6" s="12"/>
    </row>
    <row r="7" spans="2:22" ht="13.5" customHeight="1" x14ac:dyDescent="0.15">
      <c r="B7" s="11"/>
      <c r="C7" s="222" t="s">
        <v>27</v>
      </c>
      <c r="D7" s="222"/>
      <c r="E7" s="222"/>
      <c r="H7" s="253">
        <v>100</v>
      </c>
      <c r="I7" s="253"/>
      <c r="J7" s="21" t="s">
        <v>1</v>
      </c>
      <c r="S7" s="12"/>
    </row>
    <row r="8" spans="2:22" ht="13.5" customHeight="1" x14ac:dyDescent="0.15">
      <c r="B8" s="11"/>
      <c r="S8" s="12"/>
    </row>
    <row r="9" spans="2:22" ht="13.5" customHeight="1" x14ac:dyDescent="0.15">
      <c r="B9" s="11"/>
      <c r="D9" s="4" t="s">
        <v>28</v>
      </c>
      <c r="F9" s="21" t="s">
        <v>217</v>
      </c>
      <c r="N9" s="13"/>
      <c r="O9" s="13"/>
      <c r="S9" s="12"/>
    </row>
    <row r="10" spans="2:22" ht="13.5" customHeight="1" x14ac:dyDescent="0.15">
      <c r="B10" s="11"/>
      <c r="D10" s="4" t="s">
        <v>23</v>
      </c>
      <c r="F10" s="21" t="s">
        <v>218</v>
      </c>
      <c r="L10" s="22"/>
      <c r="M10" s="22"/>
      <c r="N10" s="23"/>
      <c r="O10" s="23"/>
      <c r="P10" s="24"/>
      <c r="Q10" s="24"/>
      <c r="R10" s="24"/>
      <c r="S10" s="12"/>
    </row>
    <row r="11" spans="2:22" ht="13.5" customHeight="1" x14ac:dyDescent="0.15">
      <c r="B11" s="11"/>
      <c r="F11" s="14"/>
      <c r="L11" s="22"/>
      <c r="M11" s="22"/>
      <c r="N11" s="23"/>
      <c r="O11" s="23"/>
      <c r="P11" s="25"/>
      <c r="Q11" s="25"/>
      <c r="R11" s="26"/>
      <c r="S11" s="12"/>
    </row>
    <row r="12" spans="2:22" ht="13.5" customHeight="1" x14ac:dyDescent="0.15">
      <c r="B12" s="11"/>
      <c r="C12" s="27" t="s">
        <v>64</v>
      </c>
      <c r="D12" s="21" t="s">
        <v>65</v>
      </c>
      <c r="F12" s="14"/>
      <c r="L12" s="28" t="s">
        <v>66</v>
      </c>
      <c r="M12" s="22"/>
      <c r="N12" s="23"/>
      <c r="O12" s="23"/>
      <c r="P12" s="29"/>
      <c r="Q12" s="30"/>
      <c r="R12" s="26"/>
      <c r="S12" s="12"/>
    </row>
    <row r="13" spans="2:22" ht="13.5" customHeight="1" x14ac:dyDescent="0.15">
      <c r="B13" s="11"/>
      <c r="C13" s="27" t="s">
        <v>64</v>
      </c>
      <c r="D13" s="21" t="s">
        <v>67</v>
      </c>
      <c r="F13" s="31"/>
      <c r="G13" s="31"/>
      <c r="H13" s="31"/>
      <c r="I13" s="31"/>
      <c r="J13" s="31"/>
      <c r="K13" s="31"/>
      <c r="L13" s="32"/>
      <c r="M13" s="32"/>
      <c r="N13" s="22"/>
      <c r="O13" s="22"/>
      <c r="P13" s="33"/>
      <c r="Q13" s="33"/>
      <c r="R13" s="33"/>
      <c r="S13" s="12"/>
    </row>
    <row r="14" spans="2:22" ht="13.5" customHeight="1" x14ac:dyDescent="0.15">
      <c r="B14" s="11"/>
      <c r="C14" s="27" t="s">
        <v>64</v>
      </c>
      <c r="D14" s="21" t="s">
        <v>219</v>
      </c>
      <c r="F14" s="31"/>
      <c r="G14" s="31"/>
      <c r="H14" s="31"/>
      <c r="I14" s="31"/>
      <c r="J14" s="31"/>
      <c r="K14" s="31"/>
      <c r="L14" s="32"/>
      <c r="M14" s="32"/>
      <c r="N14" s="22"/>
      <c r="O14" s="22"/>
      <c r="P14" s="33"/>
      <c r="Q14" s="33"/>
      <c r="R14" s="33"/>
      <c r="S14" s="12"/>
    </row>
    <row r="15" spans="2:22" ht="13.5" customHeight="1" x14ac:dyDescent="0.15">
      <c r="B15" s="11"/>
      <c r="C15" s="27" t="s">
        <v>64</v>
      </c>
      <c r="D15" s="34" t="s">
        <v>220</v>
      </c>
      <c r="E15" s="35"/>
      <c r="F15" s="36"/>
      <c r="G15" s="37"/>
      <c r="H15" s="37"/>
      <c r="I15" s="37"/>
      <c r="J15" s="37"/>
      <c r="K15" s="37"/>
      <c r="L15" s="38"/>
      <c r="M15" s="38"/>
      <c r="N15" s="38"/>
      <c r="O15" s="38"/>
      <c r="P15" s="38"/>
      <c r="Q15" s="38"/>
      <c r="R15" s="38"/>
      <c r="S15" s="12"/>
    </row>
    <row r="16" spans="2:22" ht="13.5" customHeight="1" x14ac:dyDescent="0.15">
      <c r="B16" s="11"/>
      <c r="C16" s="27"/>
      <c r="D16" s="34"/>
      <c r="E16" s="34" t="s">
        <v>221</v>
      </c>
      <c r="F16" s="36"/>
      <c r="G16" s="37"/>
      <c r="H16" s="37"/>
      <c r="I16" s="37"/>
      <c r="J16" s="37"/>
      <c r="K16" s="37"/>
      <c r="L16" s="38"/>
      <c r="M16" s="38"/>
      <c r="N16" s="38"/>
      <c r="O16" s="38"/>
      <c r="P16" s="38"/>
      <c r="Q16" s="38"/>
      <c r="R16" s="38"/>
      <c r="S16" s="12"/>
    </row>
    <row r="17" spans="2:22" ht="13.5" customHeight="1" x14ac:dyDescent="0.15">
      <c r="B17" s="11"/>
      <c r="C17" s="27"/>
      <c r="D17" s="34"/>
      <c r="E17" s="34" t="s">
        <v>222</v>
      </c>
      <c r="F17" s="36"/>
      <c r="G17" s="37"/>
      <c r="H17" s="37"/>
      <c r="I17" s="37"/>
      <c r="J17" s="37"/>
      <c r="K17" s="37"/>
      <c r="L17" s="38"/>
      <c r="M17" s="38"/>
      <c r="N17" s="38"/>
      <c r="O17" s="38"/>
      <c r="P17" s="38"/>
      <c r="Q17" s="38"/>
      <c r="R17" s="38"/>
      <c r="S17" s="12"/>
    </row>
    <row r="18" spans="2:22" ht="13.5" customHeight="1" x14ac:dyDescent="0.15">
      <c r="B18" s="11"/>
      <c r="D18" s="37"/>
      <c r="E18" s="34" t="s">
        <v>223</v>
      </c>
      <c r="F18" s="36"/>
      <c r="G18" s="37"/>
      <c r="H18" s="37"/>
      <c r="I18" s="37"/>
      <c r="J18" s="37"/>
      <c r="K18" s="37"/>
      <c r="L18" s="38"/>
      <c r="M18" s="38"/>
      <c r="N18" s="38"/>
      <c r="O18" s="38"/>
      <c r="P18" s="38"/>
      <c r="Q18" s="38"/>
      <c r="R18" s="38"/>
      <c r="S18" s="12"/>
    </row>
    <row r="19" spans="2:22" ht="13.5" customHeight="1" x14ac:dyDescent="0.15">
      <c r="B19" s="11"/>
      <c r="D19" s="37"/>
      <c r="E19" s="34" t="s">
        <v>224</v>
      </c>
      <c r="F19" s="36"/>
      <c r="G19" s="37"/>
      <c r="H19" s="37"/>
      <c r="I19" s="37"/>
      <c r="J19" s="37"/>
      <c r="K19" s="37"/>
      <c r="L19" s="38"/>
      <c r="M19" s="38"/>
      <c r="N19" s="38"/>
      <c r="O19" s="38"/>
      <c r="P19" s="38"/>
      <c r="Q19" s="38"/>
      <c r="R19" s="38"/>
      <c r="S19" s="12"/>
    </row>
    <row r="20" spans="2:22" ht="13.5" customHeight="1" x14ac:dyDescent="0.15">
      <c r="B20" s="11"/>
      <c r="E20" s="21"/>
      <c r="F20" s="31"/>
      <c r="L20" s="22"/>
      <c r="M20" s="22"/>
      <c r="N20" s="22"/>
      <c r="O20" s="22"/>
      <c r="P20" s="22"/>
      <c r="Q20" s="22"/>
      <c r="R20" s="22"/>
      <c r="S20" s="12"/>
    </row>
    <row r="21" spans="2:22" ht="13.5" customHeight="1" x14ac:dyDescent="0.15">
      <c r="B21" s="254" t="s">
        <v>53</v>
      </c>
      <c r="C21" s="222"/>
      <c r="D21" s="222"/>
      <c r="E21" s="21" t="str">
        <f>F9</f>
        <v>ブラスト工法</v>
      </c>
      <c r="F21" s="31"/>
      <c r="L21" s="22"/>
      <c r="M21" s="22"/>
      <c r="N21" s="22"/>
      <c r="O21" s="22"/>
      <c r="P21" s="22"/>
      <c r="Q21" s="22"/>
      <c r="R21" s="22"/>
      <c r="S21" s="12"/>
    </row>
    <row r="22" spans="2:22" ht="13.5" customHeight="1" x14ac:dyDescent="0.15">
      <c r="B22" s="11"/>
      <c r="C22" s="222" t="s">
        <v>27</v>
      </c>
      <c r="D22" s="222"/>
      <c r="E22" s="222"/>
      <c r="H22" s="172">
        <f>$H$7</f>
        <v>100</v>
      </c>
      <c r="I22" s="172"/>
      <c r="J22" s="39" t="str">
        <f>$J$7</f>
        <v>m2</v>
      </c>
      <c r="S22" s="12"/>
    </row>
    <row r="23" spans="2:22" ht="13.5" customHeight="1" x14ac:dyDescent="0.15">
      <c r="B23" s="11"/>
      <c r="C23" s="223" t="s">
        <v>71</v>
      </c>
      <c r="D23" s="224"/>
      <c r="E23" s="224"/>
      <c r="F23" s="224"/>
      <c r="G23" s="224"/>
      <c r="H23" s="224"/>
      <c r="I23" s="224"/>
      <c r="J23" s="224"/>
      <c r="K23" s="224"/>
      <c r="L23" s="224"/>
      <c r="M23" s="224"/>
      <c r="N23" s="224"/>
      <c r="O23" s="224"/>
      <c r="P23" s="224"/>
      <c r="Q23" s="224"/>
      <c r="R23" s="225"/>
      <c r="S23" s="12"/>
    </row>
    <row r="24" spans="2:22" ht="13.5" customHeight="1" x14ac:dyDescent="0.15">
      <c r="B24" s="11"/>
      <c r="C24" s="226" t="s">
        <v>46</v>
      </c>
      <c r="D24" s="227"/>
      <c r="E24" s="228"/>
      <c r="F24" s="226" t="s">
        <v>47</v>
      </c>
      <c r="G24" s="227"/>
      <c r="H24" s="227"/>
      <c r="I24" s="228"/>
      <c r="J24" s="40" t="s">
        <v>48</v>
      </c>
      <c r="K24" s="41" t="s">
        <v>49</v>
      </c>
      <c r="L24" s="226" t="s">
        <v>50</v>
      </c>
      <c r="M24" s="228"/>
      <c r="N24" s="226" t="s">
        <v>51</v>
      </c>
      <c r="O24" s="228"/>
      <c r="P24" s="229" t="s">
        <v>52</v>
      </c>
      <c r="Q24" s="229"/>
      <c r="R24" s="230"/>
      <c r="S24" s="12"/>
    </row>
    <row r="25" spans="2:22" ht="13.5" customHeight="1" x14ac:dyDescent="0.15">
      <c r="B25" s="11"/>
      <c r="C25" s="206" t="str">
        <f>IF('04(従来)'!B6="","",'04(従来)'!B6)</f>
        <v>研削剤</v>
      </c>
      <c r="D25" s="207"/>
      <c r="E25" s="208"/>
      <c r="F25" s="219" t="str">
        <f>IF('04(従来)'!D6="","",'04(従来)'!D6)</f>
        <v>ガーネット</v>
      </c>
      <c r="G25" s="220"/>
      <c r="H25" s="220"/>
      <c r="I25" s="221"/>
      <c r="J25" s="44">
        <v>3700</v>
      </c>
      <c r="K25" s="43" t="str">
        <f>IF('04(従来)'!F7="","",'04(従来)'!F7)</f>
        <v>kg</v>
      </c>
      <c r="L25" s="212">
        <f>IF('04(従来)'!G7="","",'04(従来)'!G7)</f>
        <v>70</v>
      </c>
      <c r="M25" s="213"/>
      <c r="N25" s="214">
        <f>IFERROR(ROUNDDOWN(J25*L25,0),"")</f>
        <v>259000</v>
      </c>
      <c r="O25" s="215"/>
      <c r="P25" s="216" t="str">
        <f>IF('04(従来)'!I6="","",'04(従来)'!I6)</f>
        <v/>
      </c>
      <c r="Q25" s="217"/>
      <c r="R25" s="218"/>
      <c r="S25" s="12"/>
    </row>
    <row r="26" spans="2:22" ht="13.5" customHeight="1" x14ac:dyDescent="0.15">
      <c r="B26" s="11"/>
      <c r="C26" s="206" t="str">
        <f>IF('04(従来)'!B8="","",'04(従来)'!B8)</f>
        <v>橋梁塗装工</v>
      </c>
      <c r="D26" s="207"/>
      <c r="E26" s="208"/>
      <c r="F26" s="219" t="str">
        <f>IF('04(従来)'!D8="","",'04(従来)'!D8)</f>
        <v/>
      </c>
      <c r="G26" s="220"/>
      <c r="H26" s="220"/>
      <c r="I26" s="221"/>
      <c r="J26" s="44">
        <v>10</v>
      </c>
      <c r="K26" s="43" t="str">
        <f>IF('04(従来)'!F9="","",'04(従来)'!F9)</f>
        <v>人</v>
      </c>
      <c r="L26" s="212">
        <f>IF('04(従来)'!G9="","",'04(従来)'!G9)</f>
        <v>28800</v>
      </c>
      <c r="M26" s="213"/>
      <c r="N26" s="214">
        <f t="shared" ref="N26:N34" si="0">IFERROR(ROUNDDOWN(J26*L26,0),"")</f>
        <v>288000</v>
      </c>
      <c r="O26" s="215"/>
      <c r="P26" s="216" t="str">
        <f>IF('04(従来)'!I8="","",'04(従来)'!I8)</f>
        <v/>
      </c>
      <c r="Q26" s="217"/>
      <c r="R26" s="218"/>
      <c r="S26" s="12"/>
    </row>
    <row r="27" spans="2:22" ht="13.5" customHeight="1" x14ac:dyDescent="0.15">
      <c r="B27" s="11"/>
      <c r="C27" s="206" t="str">
        <f>IF('04(従来)'!B10="","",'04(従来)'!B10)</f>
        <v>コンプレッサー</v>
      </c>
      <c r="D27" s="207"/>
      <c r="E27" s="208"/>
      <c r="F27" s="209" t="str">
        <f>IF('04(従来)'!D10="","",'04(従来)'!D10)</f>
        <v/>
      </c>
      <c r="G27" s="210"/>
      <c r="H27" s="210"/>
      <c r="I27" s="211"/>
      <c r="J27" s="44">
        <v>4</v>
      </c>
      <c r="K27" s="43" t="str">
        <f>IF('04(従来)'!F11="","",'04(従来)'!F11)</f>
        <v>日</v>
      </c>
      <c r="L27" s="212">
        <f>IF('04(従来)'!G11="","",'04(従来)'!G11)</f>
        <v>4800</v>
      </c>
      <c r="M27" s="213"/>
      <c r="N27" s="214">
        <f t="shared" si="0"/>
        <v>19200</v>
      </c>
      <c r="O27" s="215"/>
      <c r="P27" s="216" t="str">
        <f>IF('04(従来)'!I10="","",'04(従来)'!I10)</f>
        <v/>
      </c>
      <c r="Q27" s="217"/>
      <c r="R27" s="218"/>
      <c r="S27" s="12"/>
    </row>
    <row r="28" spans="2:22" ht="13.5" customHeight="1" x14ac:dyDescent="0.15">
      <c r="B28" s="11"/>
      <c r="C28" s="206" t="str">
        <f>IF('04(従来)'!B12="","",'04(従来)'!B12)</f>
        <v>諸雑費</v>
      </c>
      <c r="D28" s="207"/>
      <c r="E28" s="208"/>
      <c r="F28" s="209" t="str">
        <f>IF('04(従来)'!D12="","",'04(従来)'!D12)</f>
        <v>備品一式</v>
      </c>
      <c r="G28" s="210"/>
      <c r="H28" s="210"/>
      <c r="I28" s="211"/>
      <c r="J28" s="44">
        <v>1</v>
      </c>
      <c r="K28" s="43" t="str">
        <f>IF('04(従来)'!F13="","",'04(従来)'!F13)</f>
        <v>式</v>
      </c>
      <c r="L28" s="212">
        <f>IF('04(従来)'!G13="","",'04(従来)'!G13)</f>
        <v>50000</v>
      </c>
      <c r="M28" s="213"/>
      <c r="N28" s="214">
        <f t="shared" si="0"/>
        <v>50000</v>
      </c>
      <c r="O28" s="215"/>
      <c r="P28" s="216" t="str">
        <f>IF('04(従来)'!I12="","",'04(従来)'!I12)</f>
        <v/>
      </c>
      <c r="Q28" s="217"/>
      <c r="R28" s="218"/>
      <c r="S28" s="12"/>
      <c r="V28" s="45"/>
    </row>
    <row r="29" spans="2:22" ht="13.5" customHeight="1" x14ac:dyDescent="0.15">
      <c r="B29" s="11"/>
      <c r="C29" s="206" t="str">
        <f>IF('04(従来)'!B14="","",'04(従来)'!B14)</f>
        <v>産業廃棄物処理費（処分）</v>
      </c>
      <c r="D29" s="207"/>
      <c r="E29" s="208"/>
      <c r="F29" s="209" t="str">
        <f>IF('04(従来)'!D14="","",'04(従来)'!D14)</f>
        <v/>
      </c>
      <c r="G29" s="210"/>
      <c r="H29" s="210"/>
      <c r="I29" s="211"/>
      <c r="J29" s="44">
        <v>4000</v>
      </c>
      <c r="K29" s="43" t="str">
        <f>IF('04(従来)'!F15="","",'04(従来)'!F15)</f>
        <v>kg</v>
      </c>
      <c r="L29" s="212">
        <f>IF('04(従来)'!G15="","",'04(従来)'!G15)</f>
        <v>300</v>
      </c>
      <c r="M29" s="213"/>
      <c r="N29" s="214">
        <f t="shared" si="0"/>
        <v>1200000</v>
      </c>
      <c r="O29" s="215"/>
      <c r="P29" s="216" t="str">
        <f>IF('04(従来)'!I14="","",'04(従来)'!I14)</f>
        <v/>
      </c>
      <c r="Q29" s="217"/>
      <c r="R29" s="218"/>
      <c r="S29" s="12"/>
    </row>
    <row r="30" spans="2:22" ht="13.5" customHeight="1" x14ac:dyDescent="0.15">
      <c r="B30" s="11"/>
      <c r="C30" s="206" t="str">
        <f>IF('04(従来)'!B16="","",'04(従来)'!B16)</f>
        <v>産業廃棄物処理費（収集運搬）</v>
      </c>
      <c r="D30" s="207"/>
      <c r="E30" s="208"/>
      <c r="F30" s="187" t="str">
        <f>IF('04(従来)'!D16="","",'04(従来)'!D16)</f>
        <v/>
      </c>
      <c r="G30" s="188"/>
      <c r="H30" s="188"/>
      <c r="I30" s="189"/>
      <c r="J30" s="44">
        <v>1</v>
      </c>
      <c r="K30" s="43" t="str">
        <f>IF('04(従来)'!F17="","",'04(従来)'!F17)</f>
        <v>式</v>
      </c>
      <c r="L30" s="212">
        <f>IF('04(従来)'!G17="","",'04(従来)'!G17)</f>
        <v>90000</v>
      </c>
      <c r="M30" s="213"/>
      <c r="N30" s="214">
        <f t="shared" si="0"/>
        <v>90000</v>
      </c>
      <c r="O30" s="215"/>
      <c r="P30" s="216" t="str">
        <f>IF('04(従来)'!I16="","",'04(従来)'!I16)</f>
        <v/>
      </c>
      <c r="Q30" s="217"/>
      <c r="R30" s="218"/>
      <c r="S30" s="12"/>
    </row>
    <row r="31" spans="2:22" ht="13.5" hidden="1" customHeight="1" x14ac:dyDescent="0.15">
      <c r="B31" s="11"/>
      <c r="C31" s="206" t="str">
        <f>IF('04(従来)'!B18="","",'04(従来)'!B18)</f>
        <v/>
      </c>
      <c r="D31" s="207"/>
      <c r="E31" s="208"/>
      <c r="F31" s="209" t="str">
        <f>IF('04(従来)'!D18="","",'04(従来)'!D18)</f>
        <v/>
      </c>
      <c r="G31" s="210"/>
      <c r="H31" s="210"/>
      <c r="I31" s="211"/>
      <c r="J31" s="46"/>
      <c r="K31" s="43" t="str">
        <f>IF('04(従来)'!F19="","",'04(従来)'!F19)</f>
        <v/>
      </c>
      <c r="L31" s="212" t="str">
        <f>IF('04(従来)'!G19="","",'04(従来)'!G19)</f>
        <v/>
      </c>
      <c r="M31" s="213"/>
      <c r="N31" s="214" t="str">
        <f t="shared" si="0"/>
        <v/>
      </c>
      <c r="O31" s="215"/>
      <c r="P31" s="216" t="str">
        <f>IF('04(従来)'!I18="","",'04(従来)'!I18)</f>
        <v/>
      </c>
      <c r="Q31" s="217"/>
      <c r="R31" s="218"/>
      <c r="S31" s="12"/>
      <c r="V31" s="47"/>
    </row>
    <row r="32" spans="2:22" ht="13.5" hidden="1" customHeight="1" x14ac:dyDescent="0.15">
      <c r="B32" s="11"/>
      <c r="C32" s="206" t="str">
        <f>IF('04(従来)'!B20="","",'04(従来)'!B20)</f>
        <v/>
      </c>
      <c r="D32" s="207"/>
      <c r="E32" s="208"/>
      <c r="F32" s="187" t="str">
        <f>IF('04(従来)'!D20="","",'04(従来)'!D20)</f>
        <v/>
      </c>
      <c r="G32" s="188"/>
      <c r="H32" s="188"/>
      <c r="I32" s="189"/>
      <c r="J32" s="48"/>
      <c r="K32" s="49" t="str">
        <f>IF('04(従来)'!F21="","",'04(従来)'!F21)</f>
        <v/>
      </c>
      <c r="L32" s="212" t="str">
        <f>IF('04(従来)'!G21="","",'04(従来)'!G21)</f>
        <v/>
      </c>
      <c r="M32" s="213"/>
      <c r="N32" s="214" t="str">
        <f t="shared" si="0"/>
        <v/>
      </c>
      <c r="O32" s="215"/>
      <c r="P32" s="216" t="str">
        <f>IF('04(従来)'!I20="","",'04(従来)'!I20)</f>
        <v/>
      </c>
      <c r="Q32" s="217"/>
      <c r="R32" s="218"/>
      <c r="S32" s="12"/>
      <c r="V32" s="47"/>
    </row>
    <row r="33" spans="1:27" ht="13.5" hidden="1" customHeight="1" x14ac:dyDescent="0.15">
      <c r="B33" s="11"/>
      <c r="C33" s="206" t="str">
        <f>IF('04(従来)'!B22="","",'04(従来)'!B22)</f>
        <v/>
      </c>
      <c r="D33" s="207"/>
      <c r="E33" s="208"/>
      <c r="F33" s="209" t="str">
        <f>IF('04(従来)'!D22="","",'04(従来)'!D22)</f>
        <v/>
      </c>
      <c r="G33" s="210"/>
      <c r="H33" s="210"/>
      <c r="I33" s="211"/>
      <c r="J33" s="44"/>
      <c r="K33" s="43" t="str">
        <f>IF('04(従来)'!F23="","",'04(従来)'!F23)</f>
        <v/>
      </c>
      <c r="L33" s="212" t="str">
        <f>IF('04(従来)'!G23="","",'04(従来)'!G23)</f>
        <v/>
      </c>
      <c r="M33" s="213"/>
      <c r="N33" s="214" t="str">
        <f t="shared" si="0"/>
        <v/>
      </c>
      <c r="O33" s="215"/>
      <c r="P33" s="216" t="str">
        <f>IF('04(従来)'!I22="","",'04(従来)'!I22)</f>
        <v/>
      </c>
      <c r="Q33" s="217"/>
      <c r="R33" s="218"/>
      <c r="S33" s="12"/>
      <c r="X33" s="251"/>
      <c r="Y33" s="251"/>
      <c r="Z33" s="251"/>
      <c r="AA33" s="251"/>
    </row>
    <row r="34" spans="1:27" ht="13.5" hidden="1" customHeight="1" x14ac:dyDescent="0.15">
      <c r="B34" s="11"/>
      <c r="C34" s="206" t="str">
        <f>IF('04(従来)'!B24="","",'04(従来)'!B24)</f>
        <v/>
      </c>
      <c r="D34" s="207"/>
      <c r="E34" s="208"/>
      <c r="F34" s="209" t="str">
        <f>IF('04(従来)'!D24="","",'04(従来)'!D24)</f>
        <v/>
      </c>
      <c r="G34" s="210"/>
      <c r="H34" s="210"/>
      <c r="I34" s="211"/>
      <c r="J34" s="44"/>
      <c r="K34" s="43" t="str">
        <f>IF('04(従来)'!F25="","",'04(従来)'!F25)</f>
        <v/>
      </c>
      <c r="L34" s="212" t="str">
        <f>IF('04(従来)'!G25="","",'04(従来)'!G25)</f>
        <v/>
      </c>
      <c r="M34" s="213"/>
      <c r="N34" s="214" t="str">
        <f t="shared" si="0"/>
        <v/>
      </c>
      <c r="O34" s="215"/>
      <c r="P34" s="216" t="str">
        <f>IF('04(従来)'!I24="","",'04(従来)'!I24)</f>
        <v/>
      </c>
      <c r="Q34" s="217"/>
      <c r="R34" s="218"/>
      <c r="S34" s="12"/>
      <c r="X34" s="50"/>
      <c r="Y34" s="50"/>
      <c r="Z34" s="50"/>
      <c r="AA34" s="50"/>
    </row>
    <row r="35" spans="1:27" ht="13.5" customHeight="1" x14ac:dyDescent="0.15">
      <c r="A35" s="12"/>
      <c r="B35" s="11"/>
      <c r="C35" s="243" t="s">
        <v>72</v>
      </c>
      <c r="D35" s="244"/>
      <c r="E35" s="245"/>
      <c r="F35" s="209"/>
      <c r="G35" s="210"/>
      <c r="H35" s="210"/>
      <c r="I35" s="211"/>
      <c r="J35" s="44">
        <f>$H$22</f>
        <v>100</v>
      </c>
      <c r="K35" s="51" t="str">
        <f>J22</f>
        <v>m2</v>
      </c>
      <c r="L35" s="246"/>
      <c r="M35" s="247"/>
      <c r="N35" s="248">
        <f>SUM(N25:O33)</f>
        <v>1906200</v>
      </c>
      <c r="O35" s="249"/>
      <c r="P35" s="250"/>
      <c r="Q35" s="250"/>
      <c r="R35" s="250"/>
      <c r="S35" s="12"/>
    </row>
    <row r="36" spans="1:27" ht="13.5" customHeight="1" x14ac:dyDescent="0.15">
      <c r="A36" s="12"/>
      <c r="B36" s="11"/>
      <c r="C36" s="231" t="s">
        <v>73</v>
      </c>
      <c r="D36" s="232"/>
      <c r="E36" s="233"/>
      <c r="F36" s="234"/>
      <c r="G36" s="235"/>
      <c r="H36" s="235"/>
      <c r="I36" s="236"/>
      <c r="J36" s="52">
        <v>1</v>
      </c>
      <c r="K36" s="51" t="str">
        <f>J22</f>
        <v>m2</v>
      </c>
      <c r="L36" s="237"/>
      <c r="M36" s="238"/>
      <c r="N36" s="239">
        <f>N35/J35</f>
        <v>19062</v>
      </c>
      <c r="O36" s="240"/>
      <c r="P36" s="241"/>
      <c r="Q36" s="241"/>
      <c r="R36" s="241"/>
      <c r="S36" s="12"/>
    </row>
    <row r="37" spans="1:27" ht="13.5" customHeight="1" x14ac:dyDescent="0.15">
      <c r="A37" s="12"/>
      <c r="B37" s="11"/>
      <c r="C37" s="53" t="str">
        <f>D12</f>
        <v>資材単価＝R04 .01 建設物価</v>
      </c>
      <c r="D37" s="54"/>
      <c r="E37" s="54"/>
      <c r="F37" s="55"/>
      <c r="G37" s="55"/>
      <c r="H37" s="55"/>
      <c r="I37" s="55"/>
      <c r="J37" s="56"/>
      <c r="K37" s="27"/>
      <c r="L37" s="57"/>
      <c r="M37" s="57"/>
      <c r="N37" s="58"/>
      <c r="O37" s="58"/>
      <c r="P37" s="59"/>
      <c r="Q37" s="59"/>
      <c r="R37" s="59"/>
      <c r="S37" s="12"/>
    </row>
    <row r="38" spans="1:27" ht="13.5" customHeight="1" x14ac:dyDescent="0.15">
      <c r="A38" s="12"/>
      <c r="B38" s="11"/>
      <c r="C38" s="60" t="str">
        <f>D13</f>
        <v>労務単価＝R03公共工事設計労務単価　香川県</v>
      </c>
      <c r="S38" s="12"/>
    </row>
    <row r="39" spans="1:27" ht="13.5" customHeight="1" x14ac:dyDescent="0.15">
      <c r="B39" s="11"/>
      <c r="C39" s="60"/>
      <c r="P39" s="45"/>
      <c r="S39" s="12"/>
    </row>
    <row r="40" spans="1:27" ht="13.5" customHeight="1" x14ac:dyDescent="0.15">
      <c r="B40" s="242" t="s">
        <v>30</v>
      </c>
      <c r="C40" s="222"/>
      <c r="D40" s="222"/>
      <c r="E40" s="21" t="str">
        <f>F10</f>
        <v>パントレ工法</v>
      </c>
      <c r="S40" s="12"/>
    </row>
    <row r="41" spans="1:27" ht="13.5" customHeight="1" x14ac:dyDescent="0.15">
      <c r="B41" s="11"/>
      <c r="D41" s="4" t="s">
        <v>0</v>
      </c>
      <c r="S41" s="12"/>
    </row>
    <row r="42" spans="1:27" ht="13.5" customHeight="1" x14ac:dyDescent="0.15">
      <c r="B42" s="11"/>
      <c r="C42" s="222" t="s">
        <v>27</v>
      </c>
      <c r="D42" s="222"/>
      <c r="E42" s="222"/>
      <c r="H42" s="172">
        <f>$H$7</f>
        <v>100</v>
      </c>
      <c r="I42" s="172"/>
      <c r="J42" s="39" t="str">
        <f>$J$7</f>
        <v>m2</v>
      </c>
      <c r="S42" s="12"/>
    </row>
    <row r="43" spans="1:27" ht="13.5" customHeight="1" x14ac:dyDescent="0.15">
      <c r="B43" s="11"/>
      <c r="C43" s="223" t="s">
        <v>74</v>
      </c>
      <c r="D43" s="224"/>
      <c r="E43" s="224"/>
      <c r="F43" s="224"/>
      <c r="G43" s="224"/>
      <c r="H43" s="224"/>
      <c r="I43" s="224"/>
      <c r="J43" s="224"/>
      <c r="K43" s="224"/>
      <c r="L43" s="224"/>
      <c r="M43" s="224"/>
      <c r="N43" s="224"/>
      <c r="O43" s="224"/>
      <c r="P43" s="224"/>
      <c r="Q43" s="224"/>
      <c r="R43" s="225"/>
      <c r="S43" s="12"/>
    </row>
    <row r="44" spans="1:27" ht="13.5" customHeight="1" x14ac:dyDescent="0.15">
      <c r="B44" s="11"/>
      <c r="C44" s="226" t="s">
        <v>46</v>
      </c>
      <c r="D44" s="227"/>
      <c r="E44" s="228"/>
      <c r="F44" s="226" t="s">
        <v>47</v>
      </c>
      <c r="G44" s="227"/>
      <c r="H44" s="227"/>
      <c r="I44" s="228"/>
      <c r="J44" s="40" t="s">
        <v>48</v>
      </c>
      <c r="K44" s="41" t="s">
        <v>49</v>
      </c>
      <c r="L44" s="226" t="s">
        <v>50</v>
      </c>
      <c r="M44" s="228"/>
      <c r="N44" s="226" t="s">
        <v>51</v>
      </c>
      <c r="O44" s="228"/>
      <c r="P44" s="229" t="s">
        <v>52</v>
      </c>
      <c r="Q44" s="229"/>
      <c r="R44" s="230"/>
      <c r="S44" s="12"/>
    </row>
    <row r="45" spans="1:27" ht="13.5" customHeight="1" x14ac:dyDescent="0.15">
      <c r="B45" s="11"/>
      <c r="C45" s="206" t="str">
        <f>IF('04(新)'!B6="","",'04(新)'!B6)</f>
        <v>剥離剤</v>
      </c>
      <c r="D45" s="207"/>
      <c r="E45" s="208"/>
      <c r="F45" s="219" t="str">
        <f>IF('04(新)'!D6="","",'04(新)'!D6)</f>
        <v>パントレ</v>
      </c>
      <c r="G45" s="220"/>
      <c r="H45" s="220"/>
      <c r="I45" s="221"/>
      <c r="J45" s="44">
        <v>106</v>
      </c>
      <c r="K45" s="43" t="str">
        <f>IF('04(新)'!F7="","",'04(新)'!F7)</f>
        <v>kg</v>
      </c>
      <c r="L45" s="212">
        <f>IF('04(新)'!G7="","",'04(新)'!G7)</f>
        <v>2100</v>
      </c>
      <c r="M45" s="213"/>
      <c r="N45" s="214">
        <f>IFERROR(ROUNDDOWN(J45*L45,0),"")</f>
        <v>222600</v>
      </c>
      <c r="O45" s="215"/>
      <c r="P45" s="216" t="str">
        <f>IF('04(新)'!I6="","",'04(新)'!I6)</f>
        <v/>
      </c>
      <c r="Q45" s="217"/>
      <c r="R45" s="218"/>
      <c r="S45" s="12"/>
    </row>
    <row r="46" spans="1:27" ht="13.5" customHeight="1" x14ac:dyDescent="0.15">
      <c r="B46" s="11"/>
      <c r="C46" s="206" t="str">
        <f>IF('04(新)'!B8="","",'04(新)'!B8)</f>
        <v>橋梁塗装工</v>
      </c>
      <c r="D46" s="207"/>
      <c r="E46" s="208"/>
      <c r="F46" s="219" t="str">
        <f>IF('04(新)'!D8="","",'04(新)'!D8)</f>
        <v xml:space="preserve"> 剥離剤塗布、塗膜除去</v>
      </c>
      <c r="G46" s="220"/>
      <c r="H46" s="220"/>
      <c r="I46" s="221"/>
      <c r="J46" s="108">
        <v>12.5</v>
      </c>
      <c r="K46" s="43" t="str">
        <f>IF('04(新)'!F9="","",'04(新)'!F9)</f>
        <v>人</v>
      </c>
      <c r="L46" s="212">
        <f>IF('04(新)'!G9="","",'04(新)'!G9)</f>
        <v>28800</v>
      </c>
      <c r="M46" s="213">
        <f>IF('04(従来)'!H9="","",'04(従来)'!H9)</f>
        <v>288000</v>
      </c>
      <c r="N46" s="214">
        <f t="shared" ref="N46:N54" si="1">IFERROR(ROUNDDOWN(J46*L46,0),"")</f>
        <v>360000</v>
      </c>
      <c r="O46" s="215"/>
      <c r="P46" s="216" t="str">
        <f>IF('04(新)'!I8="","",'04(新)'!I8)</f>
        <v/>
      </c>
      <c r="Q46" s="217"/>
      <c r="R46" s="218"/>
      <c r="S46" s="12"/>
    </row>
    <row r="47" spans="1:27" ht="13.5" customHeight="1" x14ac:dyDescent="0.15">
      <c r="B47" s="11"/>
      <c r="C47" s="206" t="str">
        <f>IF('04(新)'!B10="","",'04(新)'!B10)</f>
        <v>普通作業員</v>
      </c>
      <c r="D47" s="207"/>
      <c r="E47" s="208"/>
      <c r="F47" s="209" t="str">
        <f>IF('04(新)'!D10="","",'04(新)'!D10)</f>
        <v>塗膜除去回収、その他</v>
      </c>
      <c r="G47" s="210"/>
      <c r="H47" s="210"/>
      <c r="I47" s="211"/>
      <c r="J47" s="44">
        <v>2</v>
      </c>
      <c r="K47" s="43" t="str">
        <f>IF('04(新)'!F11="","",'04(新)'!F11)</f>
        <v>人</v>
      </c>
      <c r="L47" s="212">
        <f>IF('04(新)'!G11="","",'04(新)'!G11)</f>
        <v>19300</v>
      </c>
      <c r="M47" s="213">
        <f>IF('04(従来)'!H11="","",'04(従来)'!H11)</f>
        <v>19200</v>
      </c>
      <c r="N47" s="214">
        <f t="shared" si="1"/>
        <v>38600</v>
      </c>
      <c r="O47" s="215"/>
      <c r="P47" s="216" t="str">
        <f>IF('04(新)'!I10="","",'04(新)'!I10)</f>
        <v/>
      </c>
      <c r="Q47" s="217"/>
      <c r="R47" s="218"/>
      <c r="S47" s="12"/>
    </row>
    <row r="48" spans="1:27" ht="13.5" customHeight="1" x14ac:dyDescent="0.15">
      <c r="B48" s="11"/>
      <c r="C48" s="206" t="str">
        <f>IF('04(新)'!B12="","",'04(新)'!B12)</f>
        <v>諸雑費</v>
      </c>
      <c r="D48" s="207"/>
      <c r="E48" s="208"/>
      <c r="F48" s="209" t="str">
        <f>IF('04(新)'!D12="","",'04(新)'!D12)</f>
        <v>電動機器、備品損料</v>
      </c>
      <c r="G48" s="210"/>
      <c r="H48" s="210"/>
      <c r="I48" s="211"/>
      <c r="J48" s="44">
        <v>1</v>
      </c>
      <c r="K48" s="43" t="str">
        <f>IF('04(新)'!F13="","",'04(新)'!F13)</f>
        <v>式</v>
      </c>
      <c r="L48" s="212">
        <f>IF('04(新)'!G13="","",'04(新)'!G13)</f>
        <v>23916</v>
      </c>
      <c r="M48" s="213">
        <f>IF('04(従来)'!H13="","",'04(従来)'!H13)</f>
        <v>50000</v>
      </c>
      <c r="N48" s="214">
        <f t="shared" si="1"/>
        <v>23916</v>
      </c>
      <c r="O48" s="215"/>
      <c r="P48" s="216" t="str">
        <f>IF('04(新)'!I12="","",'04(新)'!I12)</f>
        <v/>
      </c>
      <c r="Q48" s="217"/>
      <c r="R48" s="218"/>
      <c r="S48" s="12"/>
    </row>
    <row r="49" spans="1:22" ht="13.5" customHeight="1" x14ac:dyDescent="0.15">
      <c r="B49" s="11"/>
      <c r="C49" s="206" t="str">
        <f>IF('04(新)'!B14="","",'04(新)'!B14)</f>
        <v>産業廃棄物処理費（処分）</v>
      </c>
      <c r="D49" s="207"/>
      <c r="E49" s="208"/>
      <c r="F49" s="209" t="str">
        <f>IF('04(新)'!D14="","",'04(新)'!D14)</f>
        <v/>
      </c>
      <c r="G49" s="210"/>
      <c r="H49" s="210"/>
      <c r="I49" s="211"/>
      <c r="J49" s="44">
        <v>200</v>
      </c>
      <c r="K49" s="43" t="str">
        <f>IF('04(新)'!F15="","",'04(新)'!F15)</f>
        <v>kg</v>
      </c>
      <c r="L49" s="212">
        <f>IF('04(新)'!G15="","",'04(新)'!G15)</f>
        <v>300</v>
      </c>
      <c r="M49" s="213">
        <f>IF('04(従来)'!H15="","",'04(従来)'!H15)</f>
        <v>1200000</v>
      </c>
      <c r="N49" s="214">
        <f t="shared" si="1"/>
        <v>60000</v>
      </c>
      <c r="O49" s="215"/>
      <c r="P49" s="216" t="str">
        <f>IF('04(新)'!I14="","",'04(新)'!I14)</f>
        <v/>
      </c>
      <c r="Q49" s="217"/>
      <c r="R49" s="218"/>
      <c r="S49" s="12"/>
    </row>
    <row r="50" spans="1:22" ht="13.5" customHeight="1" x14ac:dyDescent="0.15">
      <c r="B50" s="11"/>
      <c r="C50" s="206" t="str">
        <f>IF('04(新)'!B16="","",'04(新)'!B16)</f>
        <v>産業廃棄物処理費（収集運搬）</v>
      </c>
      <c r="D50" s="207"/>
      <c r="E50" s="208"/>
      <c r="F50" s="187" t="str">
        <f>IF('04(新)'!D16="","",'04(新)'!D16)</f>
        <v/>
      </c>
      <c r="G50" s="188"/>
      <c r="H50" s="188"/>
      <c r="I50" s="189"/>
      <c r="J50" s="44">
        <v>1</v>
      </c>
      <c r="K50" s="43" t="str">
        <f>IF('04(新)'!F17="","",'04(新)'!F17)</f>
        <v>式</v>
      </c>
      <c r="L50" s="212">
        <f>IF('04(新)'!G17="","",'04(新)'!G17)</f>
        <v>90000</v>
      </c>
      <c r="M50" s="213">
        <f>IF('04(従来)'!H17="","",'04(従来)'!H17)</f>
        <v>90000</v>
      </c>
      <c r="N50" s="214">
        <f t="shared" si="1"/>
        <v>90000</v>
      </c>
      <c r="O50" s="215"/>
      <c r="P50" s="216" t="str">
        <f>IF('04(新)'!I16="","",'04(新)'!I16)</f>
        <v/>
      </c>
      <c r="Q50" s="217"/>
      <c r="R50" s="218"/>
      <c r="S50" s="12"/>
    </row>
    <row r="51" spans="1:22" ht="13.5" customHeight="1" x14ac:dyDescent="0.15">
      <c r="B51" s="11"/>
      <c r="C51" s="206" t="str">
        <f>IF('04(新)'!B18="","",'04(新)'!B18)</f>
        <v>橋梁塗装工</v>
      </c>
      <c r="D51" s="207"/>
      <c r="E51" s="208"/>
      <c r="F51" s="209" t="str">
        <f>IF('04(新)'!D18="","",'04(新)'!D18)</f>
        <v xml:space="preserve"> 素地調整程度2種作業</v>
      </c>
      <c r="G51" s="210"/>
      <c r="H51" s="210"/>
      <c r="I51" s="211"/>
      <c r="J51" s="116">
        <v>5.5</v>
      </c>
      <c r="K51" s="43" t="str">
        <f>IF('04(新)'!F19="","",'04(新)'!F19)</f>
        <v>人</v>
      </c>
      <c r="L51" s="212">
        <f>IF('04(新)'!G19="","",'04(新)'!G19)</f>
        <v>28800</v>
      </c>
      <c r="M51" s="213" t="str">
        <f>IF('04(従来)'!H19="","",'04(従来)'!H19)</f>
        <v/>
      </c>
      <c r="N51" s="214">
        <f t="shared" si="1"/>
        <v>158400</v>
      </c>
      <c r="O51" s="215"/>
      <c r="P51" s="216" t="str">
        <f>IF('04(新)'!I18="","",'04(新)'!I18)</f>
        <v/>
      </c>
      <c r="Q51" s="217"/>
      <c r="R51" s="218"/>
      <c r="S51" s="12"/>
      <c r="V51" s="47"/>
    </row>
    <row r="52" spans="1:22" ht="13.5" hidden="1" customHeight="1" x14ac:dyDescent="0.15">
      <c r="B52" s="11"/>
      <c r="C52" s="206" t="str">
        <f>IF('04(新)'!B20="","",'04(新)'!B20)</f>
        <v/>
      </c>
      <c r="D52" s="207"/>
      <c r="E52" s="208"/>
      <c r="F52" s="187" t="str">
        <f>IF('04(新)'!D20="","",'04(新)'!D20)</f>
        <v/>
      </c>
      <c r="G52" s="188"/>
      <c r="H52" s="188"/>
      <c r="I52" s="189"/>
      <c r="J52" s="61"/>
      <c r="K52" s="49" t="str">
        <f>IF('04(新)'!F21="","",'04(新)'!F21)</f>
        <v/>
      </c>
      <c r="L52" s="212" t="str">
        <f>IF('04(新)'!G21="","",'04(新)'!G21)</f>
        <v/>
      </c>
      <c r="M52" s="213" t="str">
        <f>IF('04(従来)'!H21="","",'04(従来)'!H21)</f>
        <v/>
      </c>
      <c r="N52" s="214" t="str">
        <f t="shared" si="1"/>
        <v/>
      </c>
      <c r="O52" s="215"/>
      <c r="P52" s="216" t="str">
        <f>IF('04(新)'!I20="","",'04(新)'!I20)</f>
        <v/>
      </c>
      <c r="Q52" s="217"/>
      <c r="R52" s="218"/>
      <c r="S52" s="12"/>
      <c r="V52" s="47"/>
    </row>
    <row r="53" spans="1:22" ht="13.5" hidden="1" customHeight="1" x14ac:dyDescent="0.15">
      <c r="B53" s="11"/>
      <c r="C53" s="206" t="str">
        <f>IF('04(新)'!B22="","",'04(新)'!B22)</f>
        <v/>
      </c>
      <c r="D53" s="207"/>
      <c r="E53" s="208"/>
      <c r="F53" s="209" t="str">
        <f>IF('04(新)'!D22="","",'04(新)'!D22)</f>
        <v/>
      </c>
      <c r="G53" s="210"/>
      <c r="H53" s="210"/>
      <c r="I53" s="211"/>
      <c r="J53" s="44"/>
      <c r="K53" s="43" t="str">
        <f>IF('04(新)'!F23="","",'04(新)'!F23)</f>
        <v/>
      </c>
      <c r="L53" s="212" t="str">
        <f>IF('04(新)'!G23="","",'04(新)'!G23)</f>
        <v/>
      </c>
      <c r="M53" s="213" t="str">
        <f>IF('04(従来)'!H23="","",'04(従来)'!H23)</f>
        <v/>
      </c>
      <c r="N53" s="214" t="str">
        <f t="shared" si="1"/>
        <v/>
      </c>
      <c r="O53" s="215"/>
      <c r="P53" s="216" t="str">
        <f>IF('04(新)'!I22="","",'04(新)'!I22)</f>
        <v/>
      </c>
      <c r="Q53" s="217"/>
      <c r="R53" s="218"/>
      <c r="S53" s="12"/>
    </row>
    <row r="54" spans="1:22" ht="13.5" hidden="1" customHeight="1" x14ac:dyDescent="0.15">
      <c r="B54" s="11"/>
      <c r="C54" s="206" t="str">
        <f>IF('04(新)'!B24="","",'04(新)'!B24)</f>
        <v/>
      </c>
      <c r="D54" s="207"/>
      <c r="E54" s="208"/>
      <c r="F54" s="209" t="str">
        <f>IF('04(新)'!D24="","",'04(新)'!D24)</f>
        <v/>
      </c>
      <c r="G54" s="210"/>
      <c r="H54" s="210"/>
      <c r="I54" s="211"/>
      <c r="J54" s="44"/>
      <c r="K54" s="43" t="str">
        <f>IF('04(新)'!F25="","",'04(新)'!F25)</f>
        <v/>
      </c>
      <c r="L54" s="212" t="str">
        <f>IF('04(新)'!G25="","",'04(新)'!G25)</f>
        <v/>
      </c>
      <c r="M54" s="213" t="str">
        <f>IF('04(従来)'!H24="","",'04(従来)'!H24)</f>
        <v/>
      </c>
      <c r="N54" s="214" t="str">
        <f t="shared" si="1"/>
        <v/>
      </c>
      <c r="O54" s="215"/>
      <c r="P54" s="216" t="str">
        <f>IF('04(新)'!I24="","",'04(新)'!I24)</f>
        <v/>
      </c>
      <c r="Q54" s="217"/>
      <c r="R54" s="218"/>
      <c r="S54" s="12"/>
    </row>
    <row r="55" spans="1:22" ht="13.5" customHeight="1" x14ac:dyDescent="0.15">
      <c r="A55" s="12"/>
      <c r="B55" s="11"/>
      <c r="C55" s="184" t="s">
        <v>72</v>
      </c>
      <c r="D55" s="185"/>
      <c r="E55" s="186"/>
      <c r="F55" s="187"/>
      <c r="G55" s="188"/>
      <c r="H55" s="188"/>
      <c r="I55" s="189"/>
      <c r="J55" s="61">
        <f>$H$22</f>
        <v>100</v>
      </c>
      <c r="K55" s="62" t="str">
        <f>J42</f>
        <v>m2</v>
      </c>
      <c r="L55" s="190"/>
      <c r="M55" s="191"/>
      <c r="N55" s="192">
        <f>SUM(N45:O53)</f>
        <v>953516</v>
      </c>
      <c r="O55" s="193"/>
      <c r="P55" s="194"/>
      <c r="Q55" s="194"/>
      <c r="R55" s="194"/>
      <c r="S55" s="12"/>
    </row>
    <row r="56" spans="1:22" ht="13.5" customHeight="1" x14ac:dyDescent="0.15">
      <c r="A56" s="12"/>
      <c r="B56" s="11"/>
      <c r="C56" s="195" t="s">
        <v>73</v>
      </c>
      <c r="D56" s="196"/>
      <c r="E56" s="197"/>
      <c r="F56" s="198"/>
      <c r="G56" s="199"/>
      <c r="H56" s="199"/>
      <c r="I56" s="200"/>
      <c r="J56" s="63">
        <v>1</v>
      </c>
      <c r="K56" s="62" t="str">
        <f>J42</f>
        <v>m2</v>
      </c>
      <c r="L56" s="201"/>
      <c r="M56" s="202"/>
      <c r="N56" s="203">
        <f>N55/J55</f>
        <v>9535.16</v>
      </c>
      <c r="O56" s="204"/>
      <c r="P56" s="205"/>
      <c r="Q56" s="205"/>
      <c r="R56" s="205"/>
      <c r="S56" s="12"/>
    </row>
    <row r="57" spans="1:22" ht="13.5" customHeight="1" x14ac:dyDescent="0.15">
      <c r="A57" s="12"/>
      <c r="B57" s="11"/>
      <c r="C57" s="53" t="str">
        <f>D12</f>
        <v>資材単価＝R04 .01 建設物価</v>
      </c>
      <c r="D57" s="54"/>
      <c r="E57" s="54"/>
      <c r="F57" s="55"/>
      <c r="G57" s="55"/>
      <c r="H57" s="55"/>
      <c r="I57" s="55"/>
      <c r="J57" s="56"/>
      <c r="K57" s="27"/>
      <c r="L57" s="57"/>
      <c r="M57" s="57"/>
      <c r="N57" s="58"/>
      <c r="O57" s="58"/>
      <c r="P57" s="59"/>
      <c r="Q57" s="59"/>
      <c r="R57" s="59"/>
      <c r="S57" s="12"/>
    </row>
    <row r="58" spans="1:22" ht="13.5" customHeight="1" x14ac:dyDescent="0.15">
      <c r="A58" s="12"/>
      <c r="B58" s="11"/>
      <c r="C58" s="53" t="str">
        <f>D13</f>
        <v>労務単価＝R03公共工事設計労務単価　香川県</v>
      </c>
      <c r="S58" s="12"/>
    </row>
    <row r="59" spans="1:22" ht="13.5" customHeight="1" x14ac:dyDescent="0.15">
      <c r="B59" s="11"/>
      <c r="S59" s="12"/>
    </row>
    <row r="60" spans="1:22" ht="13.5" customHeight="1" x14ac:dyDescent="0.15">
      <c r="B60" s="11" t="s">
        <v>31</v>
      </c>
      <c r="S60" s="12"/>
    </row>
    <row r="61" spans="1:22" ht="14.1" customHeight="1" x14ac:dyDescent="0.15">
      <c r="B61" s="170" t="s">
        <v>9</v>
      </c>
      <c r="C61" s="171"/>
      <c r="D61" s="171"/>
      <c r="H61" s="172">
        <f>$H$7</f>
        <v>100</v>
      </c>
      <c r="I61" s="172"/>
      <c r="J61" s="39" t="str">
        <f>$J$7</f>
        <v>m2</v>
      </c>
      <c r="S61" s="12"/>
    </row>
    <row r="62" spans="1:22" ht="13.5" customHeight="1" x14ac:dyDescent="0.15">
      <c r="B62" s="11"/>
      <c r="C62" s="173" t="s">
        <v>32</v>
      </c>
      <c r="D62" s="174"/>
      <c r="E62" s="174"/>
      <c r="F62" s="174"/>
      <c r="G62" s="175"/>
      <c r="H62" s="173" t="s">
        <v>33</v>
      </c>
      <c r="I62" s="175"/>
      <c r="J62" s="64" t="s">
        <v>34</v>
      </c>
      <c r="K62" s="176" t="s">
        <v>75</v>
      </c>
      <c r="L62" s="177"/>
      <c r="M62" s="178"/>
      <c r="N62" s="173" t="s">
        <v>35</v>
      </c>
      <c r="O62" s="175"/>
      <c r="P62" s="179" t="s">
        <v>36</v>
      </c>
      <c r="Q62" s="179"/>
      <c r="R62" s="179"/>
      <c r="S62" s="12"/>
    </row>
    <row r="63" spans="1:22" ht="15" customHeight="1" x14ac:dyDescent="0.15">
      <c r="B63" s="11"/>
      <c r="C63" s="153" t="s">
        <v>86</v>
      </c>
      <c r="D63" s="162"/>
      <c r="E63" s="162"/>
      <c r="F63" s="162"/>
      <c r="G63" s="163"/>
      <c r="H63" s="248">
        <v>100</v>
      </c>
      <c r="I63" s="249"/>
      <c r="J63" s="65" t="s">
        <v>1</v>
      </c>
      <c r="K63" s="66"/>
      <c r="L63" s="158"/>
      <c r="M63" s="159"/>
      <c r="N63" s="275">
        <v>4</v>
      </c>
      <c r="O63" s="276"/>
      <c r="P63" s="166"/>
      <c r="Q63" s="167"/>
      <c r="R63" s="168"/>
      <c r="S63" s="12"/>
    </row>
    <row r="64" spans="1:22" ht="15" hidden="1" customHeight="1" x14ac:dyDescent="0.15">
      <c r="B64" s="11"/>
      <c r="C64" s="153"/>
      <c r="D64" s="162"/>
      <c r="E64" s="162"/>
      <c r="F64" s="162"/>
      <c r="G64" s="163"/>
      <c r="H64" s="180"/>
      <c r="I64" s="181"/>
      <c r="J64" s="65"/>
      <c r="K64" s="66"/>
      <c r="L64" s="158"/>
      <c r="M64" s="159"/>
      <c r="N64" s="160"/>
      <c r="O64" s="161"/>
      <c r="P64" s="67"/>
      <c r="Q64" s="68"/>
      <c r="R64" s="69"/>
      <c r="S64" s="12"/>
    </row>
    <row r="65" spans="2:19" ht="15" hidden="1" customHeight="1" x14ac:dyDescent="0.15">
      <c r="B65" s="11"/>
      <c r="C65" s="153"/>
      <c r="D65" s="162"/>
      <c r="E65" s="162"/>
      <c r="F65" s="162"/>
      <c r="G65" s="163"/>
      <c r="H65" s="180"/>
      <c r="I65" s="181"/>
      <c r="J65" s="65"/>
      <c r="K65" s="66"/>
      <c r="L65" s="158"/>
      <c r="M65" s="159"/>
      <c r="N65" s="160"/>
      <c r="O65" s="161"/>
      <c r="P65" s="67"/>
      <c r="Q65" s="68"/>
      <c r="R65" s="69"/>
      <c r="S65" s="12"/>
    </row>
    <row r="66" spans="2:19" ht="15" hidden="1" customHeight="1" x14ac:dyDescent="0.15">
      <c r="B66" s="11"/>
      <c r="C66" s="153"/>
      <c r="D66" s="162"/>
      <c r="E66" s="162"/>
      <c r="F66" s="162"/>
      <c r="G66" s="163"/>
      <c r="H66" s="180"/>
      <c r="I66" s="181"/>
      <c r="J66" s="65"/>
      <c r="K66" s="66"/>
      <c r="L66" s="158"/>
      <c r="M66" s="159"/>
      <c r="N66" s="160"/>
      <c r="O66" s="161"/>
      <c r="P66" s="67"/>
      <c r="Q66" s="68"/>
      <c r="R66" s="69"/>
      <c r="S66" s="12"/>
    </row>
    <row r="67" spans="2:19" ht="15" hidden="1" customHeight="1" x14ac:dyDescent="0.15">
      <c r="B67" s="11"/>
      <c r="C67" s="153"/>
      <c r="D67" s="162"/>
      <c r="E67" s="162"/>
      <c r="F67" s="162"/>
      <c r="G67" s="163"/>
      <c r="H67" s="180"/>
      <c r="I67" s="181"/>
      <c r="J67" s="65"/>
      <c r="K67" s="66"/>
      <c r="L67" s="158"/>
      <c r="M67" s="159"/>
      <c r="N67" s="160"/>
      <c r="O67" s="161"/>
      <c r="P67" s="67"/>
      <c r="Q67" s="68"/>
      <c r="R67" s="69"/>
      <c r="S67" s="12"/>
    </row>
    <row r="68" spans="2:19" ht="15" hidden="1" customHeight="1" x14ac:dyDescent="0.15">
      <c r="B68" s="11"/>
      <c r="C68" s="153"/>
      <c r="D68" s="162"/>
      <c r="E68" s="162"/>
      <c r="F68" s="162"/>
      <c r="G68" s="163"/>
      <c r="H68" s="180"/>
      <c r="I68" s="181"/>
      <c r="J68" s="65"/>
      <c r="K68" s="70"/>
      <c r="L68" s="158"/>
      <c r="M68" s="159"/>
      <c r="N68" s="71"/>
      <c r="O68" s="72"/>
      <c r="P68" s="67"/>
      <c r="Q68" s="68"/>
      <c r="R68" s="69"/>
      <c r="S68" s="12"/>
    </row>
    <row r="69" spans="2:19" ht="15" hidden="1" customHeight="1" x14ac:dyDescent="0.15">
      <c r="B69" s="11"/>
      <c r="C69" s="153"/>
      <c r="D69" s="162"/>
      <c r="E69" s="162"/>
      <c r="F69" s="162"/>
      <c r="G69" s="163"/>
      <c r="H69" s="180"/>
      <c r="I69" s="181"/>
      <c r="J69" s="65"/>
      <c r="K69" s="70"/>
      <c r="L69" s="158"/>
      <c r="M69" s="159"/>
      <c r="N69" s="71"/>
      <c r="O69" s="72"/>
      <c r="P69" s="67"/>
      <c r="Q69" s="68"/>
      <c r="R69" s="69"/>
      <c r="S69" s="12"/>
    </row>
    <row r="70" spans="2:19" ht="15" hidden="1" customHeight="1" x14ac:dyDescent="0.15">
      <c r="B70" s="11"/>
      <c r="C70" s="153"/>
      <c r="D70" s="162"/>
      <c r="E70" s="162"/>
      <c r="F70" s="162"/>
      <c r="G70" s="163"/>
      <c r="H70" s="180"/>
      <c r="I70" s="181"/>
      <c r="J70" s="65"/>
      <c r="K70" s="70"/>
      <c r="L70" s="158"/>
      <c r="M70" s="159"/>
      <c r="N70" s="71"/>
      <c r="O70" s="72"/>
      <c r="P70" s="67"/>
      <c r="Q70" s="68"/>
      <c r="R70" s="69"/>
      <c r="S70" s="12"/>
    </row>
    <row r="71" spans="2:19" ht="15" hidden="1" customHeight="1" x14ac:dyDescent="0.15">
      <c r="B71" s="11"/>
      <c r="C71" s="153"/>
      <c r="D71" s="162"/>
      <c r="E71" s="162"/>
      <c r="F71" s="162"/>
      <c r="G71" s="163"/>
      <c r="H71" s="180"/>
      <c r="I71" s="181"/>
      <c r="J71" s="65"/>
      <c r="K71" s="70"/>
      <c r="L71" s="158"/>
      <c r="M71" s="159"/>
      <c r="N71" s="71"/>
      <c r="O71" s="72"/>
      <c r="P71" s="67"/>
      <c r="Q71" s="68"/>
      <c r="R71" s="69"/>
      <c r="S71" s="12"/>
    </row>
    <row r="72" spans="2:19" ht="15" hidden="1" customHeight="1" x14ac:dyDescent="0.15">
      <c r="B72" s="11"/>
      <c r="C72" s="153"/>
      <c r="D72" s="162"/>
      <c r="E72" s="162"/>
      <c r="F72" s="162"/>
      <c r="G72" s="163"/>
      <c r="H72" s="180"/>
      <c r="I72" s="181"/>
      <c r="J72" s="65"/>
      <c r="K72" s="70"/>
      <c r="L72" s="158"/>
      <c r="M72" s="159"/>
      <c r="N72" s="71"/>
      <c r="O72" s="72"/>
      <c r="P72" s="67"/>
      <c r="Q72" s="68"/>
      <c r="R72" s="69"/>
      <c r="S72" s="12"/>
    </row>
    <row r="73" spans="2:19" ht="14.1" customHeight="1" x14ac:dyDescent="0.15">
      <c r="B73" s="11"/>
      <c r="C73" s="137" t="s">
        <v>29</v>
      </c>
      <c r="D73" s="138"/>
      <c r="E73" s="138"/>
      <c r="F73" s="138"/>
      <c r="G73" s="139"/>
      <c r="H73" s="140"/>
      <c r="I73" s="141"/>
      <c r="J73" s="15"/>
      <c r="K73" s="142"/>
      <c r="L73" s="143"/>
      <c r="M73" s="144"/>
      <c r="N73" s="273">
        <f>SUM(N63:O72)</f>
        <v>4</v>
      </c>
      <c r="O73" s="274"/>
      <c r="P73" s="169" t="str">
        <f>ROUND(N73,1)&amp;"　日"</f>
        <v>4　日</v>
      </c>
      <c r="Q73" s="169"/>
      <c r="R73" s="169"/>
      <c r="S73" s="12"/>
    </row>
    <row r="74" spans="2:19" ht="14.1" customHeight="1" x14ac:dyDescent="0.15">
      <c r="B74" s="11"/>
      <c r="N74" s="73"/>
      <c r="O74" s="73"/>
      <c r="S74" s="12"/>
    </row>
    <row r="75" spans="2:19" ht="14.1" customHeight="1" x14ac:dyDescent="0.15">
      <c r="B75" s="170" t="s">
        <v>8</v>
      </c>
      <c r="C75" s="171"/>
      <c r="D75" s="171"/>
      <c r="E75" s="4" t="s">
        <v>37</v>
      </c>
      <c r="N75" s="73"/>
      <c r="O75" s="73"/>
      <c r="S75" s="12"/>
    </row>
    <row r="76" spans="2:19" ht="14.1" customHeight="1" x14ac:dyDescent="0.15">
      <c r="B76" s="11"/>
      <c r="H76" s="172">
        <f>$H$7</f>
        <v>100</v>
      </c>
      <c r="I76" s="172"/>
      <c r="J76" s="39" t="str">
        <f>$J$7</f>
        <v>m2</v>
      </c>
      <c r="N76" s="73"/>
      <c r="O76" s="73"/>
      <c r="S76" s="12"/>
    </row>
    <row r="77" spans="2:19" ht="14.1" customHeight="1" x14ac:dyDescent="0.15">
      <c r="B77" s="11"/>
      <c r="C77" s="173" t="s">
        <v>32</v>
      </c>
      <c r="D77" s="174"/>
      <c r="E77" s="174"/>
      <c r="F77" s="174"/>
      <c r="G77" s="175"/>
      <c r="H77" s="173" t="s">
        <v>33</v>
      </c>
      <c r="I77" s="175"/>
      <c r="J77" s="64" t="s">
        <v>34</v>
      </c>
      <c r="K77" s="176" t="s">
        <v>75</v>
      </c>
      <c r="L77" s="177"/>
      <c r="M77" s="178"/>
      <c r="N77" s="173" t="s">
        <v>35</v>
      </c>
      <c r="O77" s="175"/>
      <c r="P77" s="179" t="s">
        <v>36</v>
      </c>
      <c r="Q77" s="179"/>
      <c r="R77" s="179"/>
      <c r="S77" s="12"/>
    </row>
    <row r="78" spans="2:19" ht="14.1" customHeight="1" x14ac:dyDescent="0.15">
      <c r="B78" s="11"/>
      <c r="C78" s="153" t="s">
        <v>86</v>
      </c>
      <c r="D78" s="162"/>
      <c r="E78" s="162"/>
      <c r="F78" s="162"/>
      <c r="G78" s="163"/>
      <c r="H78" s="192">
        <v>100</v>
      </c>
      <c r="I78" s="193"/>
      <c r="J78" s="65" t="s">
        <v>1</v>
      </c>
      <c r="K78" s="66"/>
      <c r="L78" s="158"/>
      <c r="M78" s="159"/>
      <c r="N78" s="275">
        <v>2</v>
      </c>
      <c r="O78" s="276"/>
      <c r="P78" s="166"/>
      <c r="Q78" s="167"/>
      <c r="R78" s="168"/>
      <c r="S78" s="12"/>
    </row>
    <row r="79" spans="2:19" ht="14.1" hidden="1" customHeight="1" x14ac:dyDescent="0.15">
      <c r="B79" s="11"/>
      <c r="C79" s="153"/>
      <c r="D79" s="154"/>
      <c r="E79" s="154"/>
      <c r="F79" s="154"/>
      <c r="G79" s="155"/>
      <c r="H79" s="156"/>
      <c r="I79" s="157"/>
      <c r="J79" s="65"/>
      <c r="K79" s="66"/>
      <c r="L79" s="158"/>
      <c r="M79" s="159"/>
      <c r="N79" s="160"/>
      <c r="O79" s="161"/>
      <c r="P79" s="67"/>
      <c r="Q79" s="68"/>
      <c r="R79" s="69"/>
      <c r="S79" s="12"/>
    </row>
    <row r="80" spans="2:19" ht="14.1" hidden="1" customHeight="1" x14ac:dyDescent="0.15">
      <c r="B80" s="11"/>
      <c r="C80" s="153"/>
      <c r="D80" s="154"/>
      <c r="E80" s="154"/>
      <c r="F80" s="154"/>
      <c r="G80" s="155"/>
      <c r="H80" s="156"/>
      <c r="I80" s="157"/>
      <c r="J80" s="65"/>
      <c r="K80" s="66"/>
      <c r="L80" s="158"/>
      <c r="M80" s="159"/>
      <c r="N80" s="160"/>
      <c r="O80" s="161"/>
      <c r="P80" s="67"/>
      <c r="Q80" s="68"/>
      <c r="R80" s="69"/>
      <c r="S80" s="12"/>
    </row>
    <row r="81" spans="2:19" ht="14.1" hidden="1" customHeight="1" x14ac:dyDescent="0.15">
      <c r="B81" s="11"/>
      <c r="C81" s="153"/>
      <c r="D81" s="154"/>
      <c r="E81" s="154"/>
      <c r="F81" s="154"/>
      <c r="G81" s="155"/>
      <c r="H81" s="156"/>
      <c r="I81" s="157"/>
      <c r="J81" s="65"/>
      <c r="K81" s="66"/>
      <c r="L81" s="158"/>
      <c r="M81" s="159"/>
      <c r="N81" s="160"/>
      <c r="O81" s="161"/>
      <c r="P81" s="67"/>
      <c r="Q81" s="68"/>
      <c r="R81" s="69"/>
      <c r="S81" s="12"/>
    </row>
    <row r="82" spans="2:19" ht="14.1" hidden="1" customHeight="1" x14ac:dyDescent="0.15">
      <c r="B82" s="11"/>
      <c r="C82" s="153"/>
      <c r="D82" s="154"/>
      <c r="E82" s="154"/>
      <c r="F82" s="154"/>
      <c r="G82" s="155"/>
      <c r="H82" s="156"/>
      <c r="I82" s="157"/>
      <c r="J82" s="65"/>
      <c r="K82" s="66"/>
      <c r="L82" s="158"/>
      <c r="M82" s="159"/>
      <c r="N82" s="160"/>
      <c r="O82" s="161"/>
      <c r="P82" s="67"/>
      <c r="Q82" s="68"/>
      <c r="R82" s="69"/>
      <c r="S82" s="12"/>
    </row>
    <row r="83" spans="2:19" ht="14.1" hidden="1" customHeight="1" x14ac:dyDescent="0.15">
      <c r="B83" s="11"/>
      <c r="C83" s="153"/>
      <c r="D83" s="154"/>
      <c r="E83" s="154"/>
      <c r="F83" s="154"/>
      <c r="G83" s="155"/>
      <c r="H83" s="156"/>
      <c r="I83" s="157"/>
      <c r="J83" s="65"/>
      <c r="K83" s="66"/>
      <c r="L83" s="158"/>
      <c r="M83" s="159"/>
      <c r="N83" s="71"/>
      <c r="O83" s="72"/>
      <c r="P83" s="67"/>
      <c r="Q83" s="68"/>
      <c r="R83" s="69"/>
      <c r="S83" s="12"/>
    </row>
    <row r="84" spans="2:19" ht="14.1" hidden="1" customHeight="1" x14ac:dyDescent="0.15">
      <c r="B84" s="11"/>
      <c r="C84" s="153"/>
      <c r="D84" s="154"/>
      <c r="E84" s="154"/>
      <c r="F84" s="154"/>
      <c r="G84" s="155"/>
      <c r="H84" s="156"/>
      <c r="I84" s="157"/>
      <c r="J84" s="65"/>
      <c r="K84" s="66"/>
      <c r="L84" s="158"/>
      <c r="M84" s="159"/>
      <c r="N84" s="71"/>
      <c r="O84" s="72"/>
      <c r="P84" s="67"/>
      <c r="Q84" s="68"/>
      <c r="R84" s="69"/>
      <c r="S84" s="12"/>
    </row>
    <row r="85" spans="2:19" ht="14.1" hidden="1" customHeight="1" x14ac:dyDescent="0.15">
      <c r="B85" s="11"/>
      <c r="C85" s="153"/>
      <c r="D85" s="154"/>
      <c r="E85" s="154"/>
      <c r="F85" s="154"/>
      <c r="G85" s="155"/>
      <c r="H85" s="156"/>
      <c r="I85" s="157"/>
      <c r="J85" s="65"/>
      <c r="K85" s="66"/>
      <c r="L85" s="158"/>
      <c r="M85" s="159"/>
      <c r="N85" s="71"/>
      <c r="O85" s="72"/>
      <c r="P85" s="67"/>
      <c r="Q85" s="68"/>
      <c r="R85" s="69"/>
      <c r="S85" s="12"/>
    </row>
    <row r="86" spans="2:19" ht="14.1" hidden="1" customHeight="1" x14ac:dyDescent="0.15">
      <c r="B86" s="11"/>
      <c r="C86" s="153"/>
      <c r="D86" s="154"/>
      <c r="E86" s="154"/>
      <c r="F86" s="154"/>
      <c r="G86" s="155"/>
      <c r="H86" s="156"/>
      <c r="I86" s="157"/>
      <c r="J86" s="65"/>
      <c r="K86" s="66"/>
      <c r="L86" s="158"/>
      <c r="M86" s="159"/>
      <c r="N86" s="71"/>
      <c r="O86" s="72"/>
      <c r="P86" s="67"/>
      <c r="Q86" s="68"/>
      <c r="R86" s="69"/>
      <c r="S86" s="12"/>
    </row>
    <row r="87" spans="2:19" ht="14.1" hidden="1" customHeight="1" x14ac:dyDescent="0.15">
      <c r="B87" s="11"/>
      <c r="C87" s="153" t="str">
        <f t="shared" ref="C87" si="2">C54</f>
        <v/>
      </c>
      <c r="D87" s="154"/>
      <c r="E87" s="154"/>
      <c r="F87" s="154"/>
      <c r="G87" s="155"/>
      <c r="H87" s="156"/>
      <c r="I87" s="157"/>
      <c r="J87" s="65" t="str">
        <f t="shared" ref="J87" si="3">K54</f>
        <v/>
      </c>
      <c r="K87" s="66"/>
      <c r="L87" s="158"/>
      <c r="M87" s="159"/>
      <c r="N87" s="71"/>
      <c r="O87" s="72"/>
      <c r="P87" s="67"/>
      <c r="Q87" s="68"/>
      <c r="R87" s="69"/>
      <c r="S87" s="12"/>
    </row>
    <row r="88" spans="2:19" ht="14.1" customHeight="1" x14ac:dyDescent="0.15">
      <c r="B88" s="11"/>
      <c r="C88" s="137" t="s">
        <v>29</v>
      </c>
      <c r="D88" s="138"/>
      <c r="E88" s="138"/>
      <c r="F88" s="138"/>
      <c r="G88" s="139"/>
      <c r="H88" s="140"/>
      <c r="I88" s="141"/>
      <c r="J88" s="15"/>
      <c r="K88" s="142"/>
      <c r="L88" s="143"/>
      <c r="M88" s="144"/>
      <c r="N88" s="273">
        <f>SUM(N78:O87)</f>
        <v>2</v>
      </c>
      <c r="O88" s="274"/>
      <c r="P88" s="147" t="str">
        <f>ROUND(N88,1)&amp;"　日"</f>
        <v>2　日</v>
      </c>
      <c r="Q88" s="147"/>
      <c r="R88" s="147"/>
      <c r="S88" s="12"/>
    </row>
    <row r="89" spans="2:19" ht="14.1" customHeight="1" x14ac:dyDescent="0.15">
      <c r="B89" s="16"/>
      <c r="C89" s="17"/>
      <c r="D89" s="17"/>
      <c r="E89" s="17"/>
      <c r="F89" s="17"/>
      <c r="G89" s="17"/>
      <c r="H89" s="17"/>
      <c r="I89" s="17"/>
      <c r="J89" s="17"/>
      <c r="K89" s="17"/>
      <c r="L89" s="17"/>
      <c r="M89" s="17"/>
      <c r="N89" s="17"/>
      <c r="O89" s="17"/>
      <c r="P89" s="17"/>
      <c r="Q89" s="17"/>
      <c r="R89" s="17"/>
      <c r="S89" s="18"/>
    </row>
    <row r="90" spans="2:19" ht="13.5" customHeight="1" x14ac:dyDescent="0.15"/>
    <row r="91" spans="2:19" ht="13.5" customHeight="1" x14ac:dyDescent="0.15">
      <c r="C91" s="74" t="s">
        <v>77</v>
      </c>
      <c r="D91" s="74"/>
      <c r="E91" s="74"/>
      <c r="F91" s="74"/>
      <c r="G91" s="74"/>
      <c r="H91" s="74"/>
      <c r="I91" s="74"/>
      <c r="J91" s="74"/>
    </row>
    <row r="92" spans="2:19" ht="13.5" customHeight="1" x14ac:dyDescent="0.15"/>
    <row r="93" spans="2:19" ht="13.5" customHeight="1" x14ac:dyDescent="0.15">
      <c r="B93" s="14"/>
      <c r="C93" s="22" t="s">
        <v>78</v>
      </c>
      <c r="D93" s="22"/>
      <c r="E93" s="22"/>
      <c r="F93" s="22"/>
      <c r="G93" s="22"/>
      <c r="H93" s="14"/>
      <c r="I93" s="14"/>
      <c r="J93" s="14"/>
      <c r="K93" s="14"/>
      <c r="L93" s="14"/>
      <c r="M93" s="14"/>
      <c r="N93" s="14"/>
      <c r="O93" s="14"/>
      <c r="P93" s="14"/>
      <c r="Q93" s="14"/>
      <c r="R93" s="14"/>
      <c r="S93" s="14"/>
    </row>
    <row r="94" spans="2:19" x14ac:dyDescent="0.15">
      <c r="C94" s="148"/>
      <c r="D94" s="148"/>
      <c r="E94" s="149" t="s">
        <v>79</v>
      </c>
      <c r="F94" s="150"/>
      <c r="G94" s="149" t="s">
        <v>80</v>
      </c>
      <c r="H94" s="150"/>
      <c r="I94" s="149" t="s">
        <v>81</v>
      </c>
      <c r="J94" s="150"/>
      <c r="L94" s="151" t="s">
        <v>82</v>
      </c>
      <c r="M94" s="152"/>
      <c r="N94" s="32" t="s">
        <v>83</v>
      </c>
    </row>
    <row r="95" spans="2:19" x14ac:dyDescent="0.15">
      <c r="C95" s="130" t="s">
        <v>84</v>
      </c>
      <c r="D95" s="130"/>
      <c r="E95" s="131">
        <f>N56</f>
        <v>9535.16</v>
      </c>
      <c r="F95" s="132"/>
      <c r="G95" s="131">
        <f>N36</f>
        <v>19062</v>
      </c>
      <c r="H95" s="132"/>
      <c r="I95" s="133">
        <f>1-(E95/G95)</f>
        <v>0.4997817647676005</v>
      </c>
      <c r="J95" s="134"/>
      <c r="K95" s="33" t="s">
        <v>85</v>
      </c>
      <c r="L95" s="125" t="str">
        <f>IF(I95&lt;-0.6,"１",IF(I95&lt;-0.2,"２",IF(I95&lt;0.2,"３",IF(I95&lt;0.6,"４","５"))))</f>
        <v>４</v>
      </c>
      <c r="M95" s="125"/>
    </row>
    <row r="96" spans="2:19" x14ac:dyDescent="0.15">
      <c r="C96" s="130" t="s">
        <v>86</v>
      </c>
      <c r="D96" s="130"/>
      <c r="E96" s="135">
        <f>N88</f>
        <v>2</v>
      </c>
      <c r="F96" s="136"/>
      <c r="G96" s="135">
        <f>N73</f>
        <v>4</v>
      </c>
      <c r="H96" s="136"/>
      <c r="I96" s="133">
        <f>1-(E96/G96)</f>
        <v>0.5</v>
      </c>
      <c r="J96" s="134"/>
      <c r="K96" s="33" t="s">
        <v>85</v>
      </c>
      <c r="L96" s="125" t="str">
        <f>IF(I96&lt;-0.6,"１",IF(I96&lt;-0.2,"２",IF(I96&lt;0.2,"３",IF(I96&lt;0.6,"４","５"))))</f>
        <v>４</v>
      </c>
      <c r="M96" s="125"/>
    </row>
    <row r="97" spans="3:10" x14ac:dyDescent="0.15">
      <c r="C97" s="24"/>
      <c r="D97" s="24"/>
      <c r="E97" s="75"/>
      <c r="F97" s="75"/>
      <c r="G97" s="75"/>
      <c r="H97" s="75"/>
      <c r="I97" s="26"/>
      <c r="J97" s="26"/>
    </row>
    <row r="98" spans="3:10" x14ac:dyDescent="0.15">
      <c r="C98" s="22" t="s">
        <v>87</v>
      </c>
      <c r="D98" s="22"/>
      <c r="E98" s="33"/>
      <c r="F98" s="33"/>
      <c r="G98" s="33"/>
    </row>
    <row r="99" spans="3:10" ht="27" customHeight="1" x14ac:dyDescent="0.15">
      <c r="C99" s="128" t="s">
        <v>88</v>
      </c>
      <c r="D99" s="128"/>
      <c r="E99" s="128"/>
      <c r="F99" s="128" t="s">
        <v>89</v>
      </c>
      <c r="G99" s="128"/>
      <c r="H99" s="128"/>
      <c r="I99" s="128" t="s">
        <v>90</v>
      </c>
      <c r="J99" s="129"/>
    </row>
    <row r="100" spans="3:10" x14ac:dyDescent="0.15">
      <c r="C100" s="125" t="s">
        <v>91</v>
      </c>
      <c r="D100" s="125"/>
      <c r="E100" s="125"/>
      <c r="F100" s="127" t="s">
        <v>92</v>
      </c>
      <c r="G100" s="127"/>
      <c r="H100" s="127"/>
      <c r="I100" s="125">
        <v>5</v>
      </c>
      <c r="J100" s="125"/>
    </row>
    <row r="101" spans="3:10" x14ac:dyDescent="0.15">
      <c r="C101" s="125" t="s">
        <v>93</v>
      </c>
      <c r="D101" s="125"/>
      <c r="E101" s="125"/>
      <c r="F101" s="127" t="s">
        <v>94</v>
      </c>
      <c r="G101" s="127"/>
      <c r="H101" s="127"/>
      <c r="I101" s="125">
        <v>4</v>
      </c>
      <c r="J101" s="125"/>
    </row>
    <row r="102" spans="3:10" x14ac:dyDescent="0.15">
      <c r="C102" s="125" t="s">
        <v>95</v>
      </c>
      <c r="D102" s="125"/>
      <c r="E102" s="125"/>
      <c r="F102" s="126" t="s">
        <v>96</v>
      </c>
      <c r="G102" s="127"/>
      <c r="H102" s="127"/>
      <c r="I102" s="125">
        <v>3</v>
      </c>
      <c r="J102" s="125"/>
    </row>
    <row r="103" spans="3:10" x14ac:dyDescent="0.15">
      <c r="C103" s="125" t="s">
        <v>97</v>
      </c>
      <c r="D103" s="125"/>
      <c r="E103" s="125"/>
      <c r="F103" s="126" t="s">
        <v>98</v>
      </c>
      <c r="G103" s="127"/>
      <c r="H103" s="127"/>
      <c r="I103" s="125">
        <v>2</v>
      </c>
      <c r="J103" s="125"/>
    </row>
    <row r="104" spans="3:10" x14ac:dyDescent="0.15">
      <c r="C104" s="125" t="s">
        <v>99</v>
      </c>
      <c r="D104" s="125"/>
      <c r="E104" s="125"/>
      <c r="F104" s="126" t="s">
        <v>100</v>
      </c>
      <c r="G104" s="127"/>
      <c r="H104" s="127"/>
      <c r="I104" s="125">
        <v>1</v>
      </c>
      <c r="J104" s="125"/>
    </row>
  </sheetData>
  <mergeCells count="271">
    <mergeCell ref="C23:R23"/>
    <mergeCell ref="C24:E24"/>
    <mergeCell ref="F24:I24"/>
    <mergeCell ref="L24:M24"/>
    <mergeCell ref="N24:O24"/>
    <mergeCell ref="P24:R24"/>
    <mergeCell ref="B2:S2"/>
    <mergeCell ref="C7:E7"/>
    <mergeCell ref="H7:I7"/>
    <mergeCell ref="B21:D21"/>
    <mergeCell ref="C22:E22"/>
    <mergeCell ref="H22:I22"/>
    <mergeCell ref="C25:E25"/>
    <mergeCell ref="F25:I25"/>
    <mergeCell ref="L25:M25"/>
    <mergeCell ref="N25:O25"/>
    <mergeCell ref="P25:R25"/>
    <mergeCell ref="C26:E26"/>
    <mergeCell ref="F26:I26"/>
    <mergeCell ref="L26:M26"/>
    <mergeCell ref="N26:O26"/>
    <mergeCell ref="P26:R26"/>
    <mergeCell ref="C27:E27"/>
    <mergeCell ref="F27:I27"/>
    <mergeCell ref="L27:M27"/>
    <mergeCell ref="N27:O27"/>
    <mergeCell ref="P27:R27"/>
    <mergeCell ref="C28:E28"/>
    <mergeCell ref="F28:I28"/>
    <mergeCell ref="L28:M28"/>
    <mergeCell ref="N28:O28"/>
    <mergeCell ref="P28:R28"/>
    <mergeCell ref="C29:E29"/>
    <mergeCell ref="F29:I29"/>
    <mergeCell ref="L29:M29"/>
    <mergeCell ref="N29:O29"/>
    <mergeCell ref="P29:R29"/>
    <mergeCell ref="C30:E30"/>
    <mergeCell ref="F30:I30"/>
    <mergeCell ref="L30:M30"/>
    <mergeCell ref="N30:O30"/>
    <mergeCell ref="P30:R30"/>
    <mergeCell ref="C33:E33"/>
    <mergeCell ref="F33:I33"/>
    <mergeCell ref="L33:M33"/>
    <mergeCell ref="N33:O33"/>
    <mergeCell ref="P33:R33"/>
    <mergeCell ref="X33:AA33"/>
    <mergeCell ref="C31:E31"/>
    <mergeCell ref="F31:I31"/>
    <mergeCell ref="L31:M31"/>
    <mergeCell ref="N31:O31"/>
    <mergeCell ref="P31:R31"/>
    <mergeCell ref="C32:E32"/>
    <mergeCell ref="F32:I32"/>
    <mergeCell ref="L32:M32"/>
    <mergeCell ref="N32:O32"/>
    <mergeCell ref="P32:R32"/>
    <mergeCell ref="C34:E34"/>
    <mergeCell ref="F34:I34"/>
    <mergeCell ref="L34:M34"/>
    <mergeCell ref="N34:O34"/>
    <mergeCell ref="P34:R34"/>
    <mergeCell ref="C35:E35"/>
    <mergeCell ref="F35:I35"/>
    <mergeCell ref="L35:M35"/>
    <mergeCell ref="N35:O35"/>
    <mergeCell ref="P35:R35"/>
    <mergeCell ref="C42:E42"/>
    <mergeCell ref="H42:I42"/>
    <mergeCell ref="C43:R43"/>
    <mergeCell ref="C44:E44"/>
    <mergeCell ref="F44:I44"/>
    <mergeCell ref="L44:M44"/>
    <mergeCell ref="N44:O44"/>
    <mergeCell ref="P44:R44"/>
    <mergeCell ref="C36:E36"/>
    <mergeCell ref="F36:I36"/>
    <mergeCell ref="L36:M36"/>
    <mergeCell ref="N36:O36"/>
    <mergeCell ref="P36:R36"/>
    <mergeCell ref="B40:D40"/>
    <mergeCell ref="C45:E45"/>
    <mergeCell ref="F45:I45"/>
    <mergeCell ref="L45:M45"/>
    <mergeCell ref="N45:O45"/>
    <mergeCell ref="P45:R45"/>
    <mergeCell ref="C46:E46"/>
    <mergeCell ref="F46:I46"/>
    <mergeCell ref="L46:M46"/>
    <mergeCell ref="N46:O46"/>
    <mergeCell ref="P46:R46"/>
    <mergeCell ref="C47:E47"/>
    <mergeCell ref="F47:I47"/>
    <mergeCell ref="L47:M47"/>
    <mergeCell ref="N47:O47"/>
    <mergeCell ref="P47:R47"/>
    <mergeCell ref="C48:E48"/>
    <mergeCell ref="F48:I48"/>
    <mergeCell ref="L48:M48"/>
    <mergeCell ref="N48:O48"/>
    <mergeCell ref="P48:R48"/>
    <mergeCell ref="C49:E49"/>
    <mergeCell ref="F49:I49"/>
    <mergeCell ref="L49:M49"/>
    <mergeCell ref="N49:O49"/>
    <mergeCell ref="P49:R49"/>
    <mergeCell ref="C50:E50"/>
    <mergeCell ref="F50:I50"/>
    <mergeCell ref="L50:M50"/>
    <mergeCell ref="N50:O50"/>
    <mergeCell ref="P50:R50"/>
    <mergeCell ref="C51:E51"/>
    <mergeCell ref="F51:I51"/>
    <mergeCell ref="L51:M51"/>
    <mergeCell ref="N51:O51"/>
    <mergeCell ref="P51:R51"/>
    <mergeCell ref="C52:E52"/>
    <mergeCell ref="F52:I52"/>
    <mergeCell ref="L52:M52"/>
    <mergeCell ref="N52:O52"/>
    <mergeCell ref="P52:R52"/>
    <mergeCell ref="C53:E53"/>
    <mergeCell ref="F53:I53"/>
    <mergeCell ref="L53:M53"/>
    <mergeCell ref="N53:O53"/>
    <mergeCell ref="P53:R53"/>
    <mergeCell ref="C54:E54"/>
    <mergeCell ref="F54:I54"/>
    <mergeCell ref="L54:M54"/>
    <mergeCell ref="N54:O54"/>
    <mergeCell ref="P54:R54"/>
    <mergeCell ref="C55:E55"/>
    <mergeCell ref="F55:I55"/>
    <mergeCell ref="L55:M55"/>
    <mergeCell ref="N55:O55"/>
    <mergeCell ref="P55:R55"/>
    <mergeCell ref="C56:E56"/>
    <mergeCell ref="F56:I56"/>
    <mergeCell ref="L56:M56"/>
    <mergeCell ref="N56:O56"/>
    <mergeCell ref="P56:R56"/>
    <mergeCell ref="P62:R62"/>
    <mergeCell ref="C63:G63"/>
    <mergeCell ref="H63:I63"/>
    <mergeCell ref="L63:M63"/>
    <mergeCell ref="N63:O63"/>
    <mergeCell ref="P63:R63"/>
    <mergeCell ref="B61:D61"/>
    <mergeCell ref="H61:I61"/>
    <mergeCell ref="C62:G62"/>
    <mergeCell ref="H62:I62"/>
    <mergeCell ref="K62:M62"/>
    <mergeCell ref="N62:O62"/>
    <mergeCell ref="N66:O66"/>
    <mergeCell ref="C67:G67"/>
    <mergeCell ref="H67:I67"/>
    <mergeCell ref="L67:M67"/>
    <mergeCell ref="N67:O67"/>
    <mergeCell ref="C64:G64"/>
    <mergeCell ref="H64:I64"/>
    <mergeCell ref="L64:M64"/>
    <mergeCell ref="N64:O64"/>
    <mergeCell ref="C65:G65"/>
    <mergeCell ref="H65:I65"/>
    <mergeCell ref="L65:M65"/>
    <mergeCell ref="N65:O65"/>
    <mergeCell ref="C68:G68"/>
    <mergeCell ref="H68:I68"/>
    <mergeCell ref="L68:M68"/>
    <mergeCell ref="C69:G69"/>
    <mergeCell ref="H69:I69"/>
    <mergeCell ref="L69:M69"/>
    <mergeCell ref="C66:G66"/>
    <mergeCell ref="H66:I66"/>
    <mergeCell ref="L66:M66"/>
    <mergeCell ref="C72:G72"/>
    <mergeCell ref="H72:I72"/>
    <mergeCell ref="L72:M72"/>
    <mergeCell ref="C73:G73"/>
    <mergeCell ref="H73:I73"/>
    <mergeCell ref="K73:M73"/>
    <mergeCell ref="C70:G70"/>
    <mergeCell ref="H70:I70"/>
    <mergeCell ref="L70:M70"/>
    <mergeCell ref="C71:G71"/>
    <mergeCell ref="H71:I71"/>
    <mergeCell ref="L71:M71"/>
    <mergeCell ref="N73:O73"/>
    <mergeCell ref="P73:R73"/>
    <mergeCell ref="B75:D75"/>
    <mergeCell ref="H76:I76"/>
    <mergeCell ref="C77:G77"/>
    <mergeCell ref="H77:I77"/>
    <mergeCell ref="K77:M77"/>
    <mergeCell ref="N77:O77"/>
    <mergeCell ref="P77:R77"/>
    <mergeCell ref="C78:G78"/>
    <mergeCell ref="H78:I78"/>
    <mergeCell ref="L78:M78"/>
    <mergeCell ref="N78:O78"/>
    <mergeCell ref="P78:R78"/>
    <mergeCell ref="C79:G79"/>
    <mergeCell ref="H79:I79"/>
    <mergeCell ref="L79:M79"/>
    <mergeCell ref="N79:O79"/>
    <mergeCell ref="N82:O82"/>
    <mergeCell ref="C83:G83"/>
    <mergeCell ref="H83:I83"/>
    <mergeCell ref="L83:M83"/>
    <mergeCell ref="C80:G80"/>
    <mergeCell ref="H80:I80"/>
    <mergeCell ref="L80:M80"/>
    <mergeCell ref="N80:O80"/>
    <mergeCell ref="C81:G81"/>
    <mergeCell ref="H81:I81"/>
    <mergeCell ref="L81:M81"/>
    <mergeCell ref="N81:O81"/>
    <mergeCell ref="C84:G84"/>
    <mergeCell ref="H84:I84"/>
    <mergeCell ref="L84:M84"/>
    <mergeCell ref="C85:G85"/>
    <mergeCell ref="H85:I85"/>
    <mergeCell ref="L85:M85"/>
    <mergeCell ref="C82:G82"/>
    <mergeCell ref="H82:I82"/>
    <mergeCell ref="L82:M82"/>
    <mergeCell ref="N88:O88"/>
    <mergeCell ref="P88:R88"/>
    <mergeCell ref="C94:D94"/>
    <mergeCell ref="E94:F94"/>
    <mergeCell ref="G94:H94"/>
    <mergeCell ref="I94:J94"/>
    <mergeCell ref="L94:M94"/>
    <mergeCell ref="C86:G86"/>
    <mergeCell ref="H86:I86"/>
    <mergeCell ref="L86:M86"/>
    <mergeCell ref="C87:G87"/>
    <mergeCell ref="H87:I87"/>
    <mergeCell ref="L87:M87"/>
    <mergeCell ref="L95:M95"/>
    <mergeCell ref="C96:D96"/>
    <mergeCell ref="E96:F96"/>
    <mergeCell ref="G96:H96"/>
    <mergeCell ref="I96:J96"/>
    <mergeCell ref="L96:M96"/>
    <mergeCell ref="C88:G88"/>
    <mergeCell ref="H88:I88"/>
    <mergeCell ref="K88:M88"/>
    <mergeCell ref="C99:E99"/>
    <mergeCell ref="F99:H99"/>
    <mergeCell ref="I99:J99"/>
    <mergeCell ref="C100:E100"/>
    <mergeCell ref="F100:H100"/>
    <mergeCell ref="I100:J100"/>
    <mergeCell ref="C95:D95"/>
    <mergeCell ref="E95:F95"/>
    <mergeCell ref="G95:H95"/>
    <mergeCell ref="I95:J95"/>
    <mergeCell ref="C103:E103"/>
    <mergeCell ref="F103:H103"/>
    <mergeCell ref="I103:J103"/>
    <mergeCell ref="C104:E104"/>
    <mergeCell ref="F104:H104"/>
    <mergeCell ref="I104:J104"/>
    <mergeCell ref="C101:E101"/>
    <mergeCell ref="F101:H101"/>
    <mergeCell ref="I101:J101"/>
    <mergeCell ref="C102:E102"/>
    <mergeCell ref="F102:H102"/>
    <mergeCell ref="I102:J102"/>
  </mergeCells>
  <phoneticPr fontId="3"/>
  <pageMargins left="0.59055118110236227" right="0.23622047244094491" top="0.74803149606299213" bottom="0.74803149606299213" header="0.31496062992125984" footer="0.31496062992125984"/>
  <pageSetup paperSize="9" scale="73" orientation="portrait"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4D6F-D653-461C-9540-C2B1FD5FBCB3}">
  <sheetPr>
    <tabColor theme="4" tint="0.59999389629810485"/>
  </sheetPr>
  <dimension ref="B1:AH6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46</v>
      </c>
      <c r="C2" s="261" t="s">
        <v>239</v>
      </c>
      <c r="D2" s="264"/>
      <c r="E2" s="264"/>
      <c r="F2" s="264"/>
      <c r="G2" s="262"/>
      <c r="H2" s="77"/>
      <c r="I2" s="78"/>
      <c r="K2" s="76" t="s">
        <v>102</v>
      </c>
      <c r="M2" s="79"/>
      <c r="N2" s="79"/>
      <c r="O2" s="79"/>
      <c r="P2" s="79"/>
      <c r="Q2" s="79"/>
      <c r="R2" s="80"/>
    </row>
    <row r="3" spans="2:26" ht="15" customHeight="1" x14ac:dyDescent="0.15">
      <c r="B3" s="263"/>
      <c r="C3" s="265"/>
      <c r="D3" s="266"/>
      <c r="E3" s="266"/>
      <c r="F3" s="266"/>
      <c r="G3" s="267"/>
      <c r="H3" s="81">
        <v>100</v>
      </c>
      <c r="I3" s="78" t="s">
        <v>103</v>
      </c>
      <c r="K3" s="76" t="s">
        <v>104</v>
      </c>
      <c r="N3" s="79"/>
      <c r="R3" s="80"/>
    </row>
    <row r="4" spans="2:26" ht="15" customHeight="1" x14ac:dyDescent="0.15">
      <c r="B4" s="268" t="s">
        <v>105</v>
      </c>
      <c r="C4" s="269"/>
      <c r="D4" s="263" t="s">
        <v>106</v>
      </c>
      <c r="E4" s="263" t="s">
        <v>48</v>
      </c>
      <c r="F4" s="263" t="s">
        <v>49</v>
      </c>
      <c r="G4" s="263" t="s">
        <v>50</v>
      </c>
      <c r="H4" s="263" t="s">
        <v>51</v>
      </c>
      <c r="I4" s="263" t="s">
        <v>52</v>
      </c>
      <c r="K4" s="76" t="s">
        <v>56</v>
      </c>
      <c r="L4" s="76">
        <v>21600</v>
      </c>
      <c r="N4" s="79"/>
      <c r="R4" s="80"/>
    </row>
    <row r="5" spans="2:26" ht="15" customHeight="1" x14ac:dyDescent="0.15">
      <c r="B5" s="270"/>
      <c r="C5" s="271"/>
      <c r="D5" s="263"/>
      <c r="E5" s="263"/>
      <c r="F5" s="263"/>
      <c r="G5" s="263"/>
      <c r="H5" s="263"/>
      <c r="I5" s="263"/>
      <c r="K5" s="76" t="s">
        <v>57</v>
      </c>
      <c r="L5" s="76">
        <v>19300</v>
      </c>
      <c r="N5" s="79"/>
      <c r="R5" s="80"/>
    </row>
    <row r="6" spans="2:26" ht="15" customHeight="1" x14ac:dyDescent="0.15">
      <c r="B6" s="259" t="s">
        <v>240</v>
      </c>
      <c r="C6" s="260"/>
      <c r="D6" s="82" t="s">
        <v>241</v>
      </c>
      <c r="E6" s="85"/>
      <c r="F6" s="84"/>
      <c r="G6" s="85"/>
      <c r="H6" s="85"/>
      <c r="I6" s="86"/>
      <c r="K6" s="76" t="s">
        <v>15</v>
      </c>
      <c r="L6" s="76">
        <v>22300</v>
      </c>
      <c r="N6" s="79"/>
      <c r="P6" s="87"/>
      <c r="R6" s="88"/>
    </row>
    <row r="7" spans="2:26" ht="15" customHeight="1" x14ac:dyDescent="0.15">
      <c r="B7" s="257"/>
      <c r="C7" s="258"/>
      <c r="D7" s="89" t="s">
        <v>242</v>
      </c>
      <c r="E7" s="92">
        <v>106</v>
      </c>
      <c r="F7" s="91" t="s">
        <v>11</v>
      </c>
      <c r="G7" s="92">
        <v>2100</v>
      </c>
      <c r="H7" s="92">
        <f>TRUNC(E7*G7,0)</f>
        <v>222600</v>
      </c>
      <c r="I7" s="93"/>
      <c r="K7" s="76" t="s">
        <v>111</v>
      </c>
      <c r="L7" s="76">
        <v>20000</v>
      </c>
      <c r="N7" s="79"/>
      <c r="R7" s="80"/>
    </row>
    <row r="8" spans="2:26" ht="15" customHeight="1" x14ac:dyDescent="0.15">
      <c r="B8" s="259" t="s">
        <v>228</v>
      </c>
      <c r="C8" s="260"/>
      <c r="D8" s="82" t="s">
        <v>243</v>
      </c>
      <c r="E8" s="85"/>
      <c r="F8" s="84"/>
      <c r="G8" s="85"/>
      <c r="H8" s="85"/>
      <c r="I8" s="86"/>
      <c r="K8" s="76" t="s">
        <v>113</v>
      </c>
      <c r="L8" s="76">
        <v>40000</v>
      </c>
      <c r="N8" s="79"/>
      <c r="R8" s="80"/>
    </row>
    <row r="9" spans="2:26" ht="15" customHeight="1" x14ac:dyDescent="0.15">
      <c r="B9" s="257"/>
      <c r="C9" s="258"/>
      <c r="D9" s="89"/>
      <c r="E9" s="111">
        <v>12.5</v>
      </c>
      <c r="F9" s="91" t="s">
        <v>40</v>
      </c>
      <c r="G9" s="92">
        <v>28800</v>
      </c>
      <c r="H9" s="92">
        <f>TRUNC(E9*G9,0)</f>
        <v>360000</v>
      </c>
      <c r="I9" s="93"/>
      <c r="K9" s="76" t="s">
        <v>230</v>
      </c>
      <c r="L9" s="76">
        <v>28800</v>
      </c>
      <c r="M9" s="76" t="s">
        <v>129</v>
      </c>
      <c r="N9" s="79"/>
      <c r="R9" s="80"/>
    </row>
    <row r="10" spans="2:26" ht="15" customHeight="1" x14ac:dyDescent="0.15">
      <c r="B10" s="259" t="s">
        <v>7</v>
      </c>
      <c r="C10" s="260"/>
      <c r="D10" s="82" t="s">
        <v>244</v>
      </c>
      <c r="E10" s="85"/>
      <c r="F10" s="84"/>
      <c r="G10" s="85"/>
      <c r="H10" s="85"/>
      <c r="I10" s="86"/>
      <c r="K10" s="76" t="s">
        <v>115</v>
      </c>
      <c r="N10" s="79"/>
    </row>
    <row r="11" spans="2:26" ht="15" customHeight="1" x14ac:dyDescent="0.15">
      <c r="B11" s="257"/>
      <c r="C11" s="258"/>
      <c r="D11" s="89"/>
      <c r="E11" s="92">
        <v>2</v>
      </c>
      <c r="F11" s="91" t="s">
        <v>40</v>
      </c>
      <c r="G11" s="92">
        <v>19300</v>
      </c>
      <c r="H11" s="92">
        <f>TRUNC(E11*G11,0)</f>
        <v>38600</v>
      </c>
      <c r="I11" s="93"/>
      <c r="K11" s="76" t="s">
        <v>118</v>
      </c>
      <c r="L11" s="76">
        <v>38000</v>
      </c>
      <c r="N11" s="79"/>
      <c r="P11" s="79"/>
    </row>
    <row r="12" spans="2:26" ht="15" customHeight="1" x14ac:dyDescent="0.15">
      <c r="B12" s="259" t="s">
        <v>231</v>
      </c>
      <c r="C12" s="260"/>
      <c r="D12" s="82" t="s">
        <v>245</v>
      </c>
      <c r="E12" s="85"/>
      <c r="F12" s="84"/>
      <c r="G12" s="85"/>
      <c r="H12" s="85"/>
      <c r="I12" s="94"/>
      <c r="K12" s="76" t="s">
        <v>119</v>
      </c>
      <c r="L12" s="76">
        <f>ROUND(N12/8,0)</f>
        <v>0</v>
      </c>
    </row>
    <row r="13" spans="2:26" ht="15" customHeight="1" x14ac:dyDescent="0.15">
      <c r="B13" s="257"/>
      <c r="C13" s="258"/>
      <c r="D13" s="89" t="s">
        <v>246</v>
      </c>
      <c r="E13" s="92">
        <v>1</v>
      </c>
      <c r="F13" s="91" t="s">
        <v>55</v>
      </c>
      <c r="G13" s="92">
        <v>23916</v>
      </c>
      <c r="H13" s="92">
        <f>TRUNC(E13*G13,0)</f>
        <v>23916</v>
      </c>
      <c r="I13" s="93"/>
      <c r="K13" s="76" t="s">
        <v>120</v>
      </c>
      <c r="L13" s="76">
        <f>ROUND(N13/8,0)</f>
        <v>0</v>
      </c>
    </row>
    <row r="14" spans="2:26" ht="15" customHeight="1" x14ac:dyDescent="0.15">
      <c r="B14" s="259" t="s">
        <v>237</v>
      </c>
      <c r="C14" s="260"/>
      <c r="D14" s="82"/>
      <c r="E14" s="85"/>
      <c r="F14" s="84"/>
      <c r="G14" s="85"/>
      <c r="H14" s="85"/>
      <c r="I14" s="94"/>
    </row>
    <row r="15" spans="2:26" ht="15" customHeight="1" x14ac:dyDescent="0.15">
      <c r="B15" s="257"/>
      <c r="C15" s="258"/>
      <c r="D15" s="89"/>
      <c r="E15" s="92">
        <v>200</v>
      </c>
      <c r="F15" s="91" t="s">
        <v>11</v>
      </c>
      <c r="G15" s="92">
        <v>300</v>
      </c>
      <c r="H15" s="92">
        <f>TRUNC(E15*G15,0)</f>
        <v>60000</v>
      </c>
      <c r="I15" s="93"/>
    </row>
    <row r="16" spans="2:26" ht="15" customHeight="1" x14ac:dyDescent="0.15">
      <c r="B16" s="259" t="s">
        <v>238</v>
      </c>
      <c r="C16" s="260"/>
      <c r="D16" s="82"/>
      <c r="E16" s="85"/>
      <c r="F16" s="84"/>
      <c r="G16" s="85"/>
      <c r="H16" s="85"/>
      <c r="I16" s="95"/>
      <c r="N16" s="79"/>
      <c r="Q16" s="79"/>
      <c r="R16" s="80"/>
      <c r="Z16" s="79"/>
    </row>
    <row r="17" spans="2:34" ht="15" customHeight="1" x14ac:dyDescent="0.15">
      <c r="B17" s="257"/>
      <c r="C17" s="258"/>
      <c r="D17" s="89"/>
      <c r="E17" s="92">
        <v>1</v>
      </c>
      <c r="F17" s="91" t="s">
        <v>55</v>
      </c>
      <c r="G17" s="92">
        <v>90000</v>
      </c>
      <c r="H17" s="92">
        <f>TRUNC(E17*G17,0)</f>
        <v>90000</v>
      </c>
      <c r="I17" s="93"/>
      <c r="Q17" s="79"/>
      <c r="R17" s="80"/>
      <c r="W17" s="79"/>
      <c r="X17" s="79"/>
      <c r="Y17" s="79"/>
      <c r="Z17" s="79"/>
      <c r="AA17" s="79"/>
      <c r="AH17" s="96"/>
    </row>
    <row r="18" spans="2:34" ht="15" customHeight="1" x14ac:dyDescent="0.15">
      <c r="B18" s="259" t="s">
        <v>228</v>
      </c>
      <c r="C18" s="260"/>
      <c r="D18" s="82" t="s">
        <v>247</v>
      </c>
      <c r="E18" s="85"/>
      <c r="F18" s="84"/>
      <c r="G18" s="85"/>
      <c r="H18" s="85"/>
      <c r="I18" s="95"/>
      <c r="N18" s="79"/>
      <c r="P18" s="79"/>
      <c r="R18" s="80"/>
      <c r="X18" s="79"/>
      <c r="AH18" s="96"/>
    </row>
    <row r="19" spans="2:34" ht="15" customHeight="1" x14ac:dyDescent="0.15">
      <c r="B19" s="257"/>
      <c r="C19" s="258"/>
      <c r="D19" s="89"/>
      <c r="E19" s="111">
        <v>5.5</v>
      </c>
      <c r="F19" s="91" t="s">
        <v>40</v>
      </c>
      <c r="G19" s="92">
        <v>28800</v>
      </c>
      <c r="H19" s="92">
        <f>TRUNC(E19*G19,0)</f>
        <v>158400</v>
      </c>
      <c r="I19" s="93"/>
      <c r="M19" s="79"/>
      <c r="N19" s="79"/>
      <c r="O19" s="79"/>
      <c r="R19" s="80"/>
      <c r="X19" s="79"/>
    </row>
    <row r="20" spans="2:34" ht="15" customHeight="1" x14ac:dyDescent="0.15">
      <c r="B20" s="259"/>
      <c r="C20" s="260"/>
      <c r="D20" s="82"/>
      <c r="E20" s="85"/>
      <c r="F20" s="84"/>
      <c r="G20" s="85"/>
      <c r="H20" s="85"/>
      <c r="I20" s="86"/>
      <c r="N20" s="79"/>
      <c r="R20" s="80"/>
      <c r="X20" s="79"/>
    </row>
    <row r="21" spans="2:34" ht="15" customHeight="1" x14ac:dyDescent="0.15">
      <c r="B21" s="257"/>
      <c r="C21" s="258"/>
      <c r="D21" s="89"/>
      <c r="E21" s="111"/>
      <c r="F21" s="91"/>
      <c r="G21" s="92"/>
      <c r="H21" s="92"/>
      <c r="I21" s="93"/>
      <c r="N21" s="79"/>
      <c r="R21" s="88"/>
      <c r="X21" s="79"/>
      <c r="Z21" s="87"/>
      <c r="AB21" s="87"/>
    </row>
    <row r="22" spans="2:34" ht="15" customHeight="1" x14ac:dyDescent="0.15">
      <c r="B22" s="259"/>
      <c r="C22" s="260"/>
      <c r="D22" s="97"/>
      <c r="E22" s="85"/>
      <c r="F22" s="84"/>
      <c r="G22" s="85"/>
      <c r="H22" s="85"/>
      <c r="I22" s="95"/>
      <c r="N22" s="79"/>
      <c r="P22" s="87"/>
      <c r="R22" s="80"/>
      <c r="X22" s="79"/>
    </row>
    <row r="23" spans="2:34" ht="15" customHeight="1" x14ac:dyDescent="0.15">
      <c r="B23" s="257"/>
      <c r="C23" s="258"/>
      <c r="D23" s="98"/>
      <c r="E23" s="92"/>
      <c r="F23" s="91"/>
      <c r="G23" s="92"/>
      <c r="H23" s="92"/>
      <c r="I23" s="99"/>
      <c r="N23" s="79"/>
      <c r="R23" s="80"/>
      <c r="X23" s="79"/>
    </row>
    <row r="24" spans="2:34" ht="15" customHeight="1" x14ac:dyDescent="0.15">
      <c r="B24" s="259"/>
      <c r="C24" s="260"/>
      <c r="D24" s="82"/>
      <c r="E24" s="85"/>
      <c r="F24" s="84"/>
      <c r="G24" s="85"/>
      <c r="H24" s="85"/>
      <c r="I24" s="95"/>
      <c r="N24" s="79"/>
      <c r="R24" s="80"/>
      <c r="X24" s="79"/>
      <c r="AB24" s="100"/>
    </row>
    <row r="25" spans="2:34" ht="15" customHeight="1" x14ac:dyDescent="0.15">
      <c r="B25" s="257"/>
      <c r="C25" s="258"/>
      <c r="D25" s="89"/>
      <c r="E25" s="92"/>
      <c r="F25" s="91"/>
      <c r="G25" s="92"/>
      <c r="H25" s="92"/>
      <c r="I25" s="101"/>
      <c r="N25" s="79"/>
      <c r="R25" s="80"/>
    </row>
    <row r="26" spans="2:34" ht="15" customHeight="1" x14ac:dyDescent="0.15">
      <c r="B26" s="261"/>
      <c r="C26" s="262"/>
      <c r="D26" s="82"/>
      <c r="E26" s="85"/>
      <c r="F26" s="84"/>
      <c r="G26" s="85"/>
      <c r="H26" s="85"/>
      <c r="I26" s="95"/>
      <c r="N26" s="79"/>
      <c r="R26" s="80"/>
    </row>
    <row r="27" spans="2:34" ht="15" customHeight="1" x14ac:dyDescent="0.15">
      <c r="B27" s="257"/>
      <c r="C27" s="258"/>
      <c r="D27" s="89"/>
      <c r="E27" s="92">
        <v>100</v>
      </c>
      <c r="F27" s="91" t="s">
        <v>121</v>
      </c>
      <c r="G27" s="92"/>
      <c r="H27" s="92">
        <f>H7+H9+H11+H13+H15+H17+H19+H21+H23+H25</f>
        <v>953516</v>
      </c>
      <c r="I27" s="102"/>
      <c r="N27" s="79"/>
      <c r="Q27" s="79"/>
      <c r="R27" s="80"/>
      <c r="W27" s="79"/>
      <c r="X27" s="79"/>
      <c r="Y27" s="79"/>
      <c r="Z27" s="79"/>
      <c r="AA27" s="79"/>
      <c r="AB27" s="80"/>
    </row>
    <row r="28" spans="2:34" ht="15" customHeight="1" x14ac:dyDescent="0.15">
      <c r="B28" s="255"/>
      <c r="C28" s="256"/>
      <c r="D28" s="82"/>
      <c r="E28" s="85"/>
      <c r="F28" s="84"/>
      <c r="G28" s="85"/>
      <c r="H28" s="85"/>
      <c r="I28" s="95"/>
      <c r="N28" s="79"/>
      <c r="P28" s="79"/>
      <c r="R28" s="80"/>
      <c r="X28" s="79"/>
      <c r="AB28" s="80"/>
    </row>
    <row r="29" spans="2:34" ht="15" customHeight="1" x14ac:dyDescent="0.15">
      <c r="B29" s="257"/>
      <c r="C29" s="258"/>
      <c r="D29" s="89"/>
      <c r="E29" s="92">
        <v>1</v>
      </c>
      <c r="F29" s="91" t="str">
        <f>F27</f>
        <v>m2</v>
      </c>
      <c r="G29" s="92"/>
      <c r="H29" s="92">
        <f>H27/E27</f>
        <v>9535.16</v>
      </c>
      <c r="I29" s="101"/>
      <c r="M29" s="79"/>
      <c r="N29" s="79"/>
      <c r="O29" s="79"/>
      <c r="R29" s="80"/>
      <c r="X29" s="79"/>
      <c r="AB29" s="80"/>
    </row>
    <row r="30" spans="2:34" ht="15" customHeight="1" x14ac:dyDescent="0.15">
      <c r="E30" s="80"/>
      <c r="N30" s="79"/>
      <c r="R30" s="80"/>
      <c r="X30" s="79"/>
      <c r="AB30" s="80"/>
    </row>
    <row r="31" spans="2:34" ht="15" customHeight="1" x14ac:dyDescent="0.15">
      <c r="N31" s="79"/>
      <c r="R31" s="88"/>
      <c r="X31" s="79"/>
      <c r="Z31" s="87"/>
      <c r="AB31" s="88"/>
    </row>
    <row r="32" spans="2:34" ht="15" customHeight="1" x14ac:dyDescent="0.15">
      <c r="B32" s="263"/>
      <c r="C32" s="261"/>
      <c r="D32" s="264"/>
      <c r="E32" s="264"/>
      <c r="F32" s="264"/>
      <c r="G32" s="262"/>
      <c r="H32" s="77"/>
      <c r="I32" s="78"/>
      <c r="N32" s="79"/>
      <c r="P32" s="87"/>
      <c r="R32" s="80"/>
      <c r="X32" s="79"/>
      <c r="AB32" s="80"/>
    </row>
    <row r="33" spans="2:28" ht="15" customHeight="1" x14ac:dyDescent="0.15">
      <c r="B33" s="263"/>
      <c r="C33" s="265"/>
      <c r="D33" s="266"/>
      <c r="E33" s="266"/>
      <c r="F33" s="266"/>
      <c r="G33" s="267"/>
      <c r="H33" s="81"/>
      <c r="I33" s="78"/>
      <c r="N33" s="79"/>
      <c r="R33" s="80"/>
      <c r="X33" s="79"/>
      <c r="AB33" s="80"/>
    </row>
    <row r="34" spans="2:28" ht="15" customHeight="1" x14ac:dyDescent="0.15">
      <c r="B34" s="268"/>
      <c r="C34" s="269"/>
      <c r="D34" s="263"/>
      <c r="E34" s="263"/>
      <c r="F34" s="263"/>
      <c r="G34" s="263"/>
      <c r="H34" s="263"/>
      <c r="I34" s="263"/>
      <c r="N34" s="79"/>
      <c r="R34" s="80"/>
      <c r="X34" s="79"/>
      <c r="AB34" s="80"/>
    </row>
    <row r="35" spans="2:28" ht="15" customHeight="1" x14ac:dyDescent="0.15">
      <c r="B35" s="270"/>
      <c r="C35" s="271"/>
      <c r="D35" s="263"/>
      <c r="E35" s="263"/>
      <c r="F35" s="263"/>
      <c r="G35" s="263"/>
      <c r="H35" s="263"/>
      <c r="I35" s="263"/>
      <c r="N35" s="79"/>
      <c r="AB35" s="103"/>
    </row>
    <row r="36" spans="2:28" ht="15" customHeight="1" x14ac:dyDescent="0.15">
      <c r="B36" s="259"/>
      <c r="C36" s="260"/>
      <c r="D36" s="82"/>
      <c r="E36" s="83"/>
      <c r="F36" s="84"/>
      <c r="G36" s="85"/>
      <c r="H36" s="85"/>
      <c r="I36" s="86"/>
    </row>
    <row r="37" spans="2:28" ht="15" customHeight="1" x14ac:dyDescent="0.15">
      <c r="B37" s="257"/>
      <c r="C37" s="258"/>
      <c r="D37" s="89"/>
      <c r="E37" s="90"/>
      <c r="F37" s="91"/>
      <c r="G37" s="92"/>
      <c r="H37" s="92"/>
      <c r="I37" s="93"/>
    </row>
    <row r="38" spans="2:28" ht="15" customHeight="1" x14ac:dyDescent="0.15">
      <c r="B38" s="259"/>
      <c r="C38" s="260"/>
      <c r="D38" s="82"/>
      <c r="E38" s="83"/>
      <c r="F38" s="84"/>
      <c r="G38" s="85"/>
      <c r="H38" s="85"/>
      <c r="I38" s="86"/>
    </row>
    <row r="39" spans="2:28" ht="15" customHeight="1" x14ac:dyDescent="0.15">
      <c r="B39" s="257"/>
      <c r="C39" s="258"/>
      <c r="D39" s="89"/>
      <c r="E39" s="90"/>
      <c r="F39" s="91"/>
      <c r="G39" s="92"/>
      <c r="H39" s="92"/>
      <c r="I39" s="93"/>
    </row>
    <row r="40" spans="2:28" ht="15" customHeight="1" x14ac:dyDescent="0.15">
      <c r="B40" s="259"/>
      <c r="C40" s="260"/>
      <c r="D40" s="82"/>
      <c r="E40" s="83"/>
      <c r="F40" s="84"/>
      <c r="G40" s="85"/>
      <c r="H40" s="85"/>
      <c r="I40" s="86"/>
    </row>
    <row r="41" spans="2:28" ht="15" customHeight="1" x14ac:dyDescent="0.15">
      <c r="B41" s="257"/>
      <c r="C41" s="258"/>
      <c r="D41" s="89"/>
      <c r="E41" s="90"/>
      <c r="F41" s="91"/>
      <c r="G41" s="92"/>
      <c r="H41" s="92"/>
      <c r="I41" s="93"/>
      <c r="AB41" s="104"/>
    </row>
    <row r="42" spans="2:28" ht="15" customHeight="1" x14ac:dyDescent="0.15">
      <c r="B42" s="259"/>
      <c r="C42" s="260"/>
      <c r="D42" s="82"/>
      <c r="E42" s="83"/>
      <c r="F42" s="84"/>
      <c r="G42" s="85"/>
      <c r="H42" s="85"/>
      <c r="I42" s="86"/>
    </row>
    <row r="43" spans="2:28" ht="15" customHeight="1" x14ac:dyDescent="0.15">
      <c r="B43" s="257"/>
      <c r="C43" s="258"/>
      <c r="D43" s="89"/>
      <c r="E43" s="90"/>
      <c r="F43" s="91"/>
      <c r="G43" s="92"/>
      <c r="H43" s="92"/>
      <c r="I43" s="93"/>
    </row>
    <row r="44" spans="2:28" ht="15" customHeight="1" x14ac:dyDescent="0.15">
      <c r="B44" s="259"/>
      <c r="C44" s="260"/>
      <c r="D44" s="82"/>
      <c r="E44" s="83"/>
      <c r="F44" s="84"/>
      <c r="G44" s="85"/>
      <c r="H44" s="85"/>
      <c r="I44" s="86"/>
    </row>
    <row r="45" spans="2:28" ht="15" customHeight="1" x14ac:dyDescent="0.15">
      <c r="B45" s="257"/>
      <c r="C45" s="258"/>
      <c r="D45" s="89"/>
      <c r="E45" s="90"/>
      <c r="F45" s="91"/>
      <c r="G45" s="92"/>
      <c r="H45" s="92"/>
      <c r="I45" s="93"/>
    </row>
    <row r="46" spans="2:28" ht="15" customHeight="1" x14ac:dyDescent="0.15">
      <c r="B46" s="259"/>
      <c r="C46" s="260"/>
      <c r="D46" s="82"/>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19" ht="15" customHeight="1" x14ac:dyDescent="0.15">
      <c r="B49" s="257"/>
      <c r="C49" s="258"/>
      <c r="D49" s="89"/>
      <c r="E49" s="106"/>
      <c r="F49" s="91"/>
      <c r="G49" s="92"/>
      <c r="H49" s="92"/>
      <c r="I49" s="93"/>
      <c r="Q49" s="96"/>
      <c r="S49" s="96"/>
    </row>
    <row r="50" spans="2:19" ht="15" customHeight="1" x14ac:dyDescent="0.15">
      <c r="B50" s="259"/>
      <c r="C50" s="260"/>
      <c r="D50" s="82"/>
      <c r="E50" s="83"/>
      <c r="F50" s="84"/>
      <c r="G50" s="85"/>
      <c r="H50" s="85"/>
      <c r="I50" s="95"/>
    </row>
    <row r="51" spans="2:19" ht="15" customHeight="1" x14ac:dyDescent="0.15">
      <c r="B51" s="257"/>
      <c r="C51" s="258"/>
      <c r="D51" s="89"/>
      <c r="E51" s="90"/>
      <c r="F51" s="91"/>
      <c r="G51" s="92"/>
      <c r="H51" s="92"/>
      <c r="I51" s="93"/>
    </row>
    <row r="52" spans="2:19" ht="15" customHeight="1" x14ac:dyDescent="0.15">
      <c r="B52" s="259"/>
      <c r="C52" s="260"/>
      <c r="D52" s="82"/>
      <c r="E52" s="83"/>
      <c r="F52" s="84"/>
      <c r="G52" s="85"/>
      <c r="H52" s="85"/>
      <c r="I52" s="94"/>
      <c r="Q52" s="103"/>
    </row>
    <row r="53" spans="2:19" ht="15" customHeight="1" x14ac:dyDescent="0.15">
      <c r="B53" s="257"/>
      <c r="C53" s="258"/>
      <c r="D53" s="89"/>
      <c r="E53" s="90"/>
      <c r="F53" s="91"/>
      <c r="G53" s="92"/>
      <c r="H53" s="92"/>
      <c r="I53" s="93"/>
    </row>
    <row r="54" spans="2:19" ht="15" customHeight="1" x14ac:dyDescent="0.15">
      <c r="B54" s="259"/>
      <c r="C54" s="260"/>
      <c r="D54" s="82"/>
      <c r="E54" s="83"/>
      <c r="F54" s="84"/>
      <c r="G54" s="85"/>
      <c r="H54" s="85"/>
      <c r="I54" s="95"/>
    </row>
    <row r="55" spans="2:19" ht="15" customHeight="1" x14ac:dyDescent="0.15">
      <c r="B55" s="257"/>
      <c r="C55" s="258"/>
      <c r="D55" s="89"/>
      <c r="E55" s="90"/>
      <c r="F55" s="91"/>
      <c r="G55" s="92"/>
      <c r="H55" s="92"/>
      <c r="I55" s="93"/>
    </row>
    <row r="56" spans="2:19" ht="15" customHeight="1" x14ac:dyDescent="0.15">
      <c r="B56" s="261"/>
      <c r="C56" s="262"/>
      <c r="D56" s="82"/>
      <c r="E56" s="83"/>
      <c r="F56" s="84"/>
      <c r="G56" s="85"/>
      <c r="H56" s="85"/>
      <c r="I56" s="95"/>
    </row>
    <row r="57" spans="2:19" ht="15" customHeight="1" x14ac:dyDescent="0.15">
      <c r="B57" s="257"/>
      <c r="C57" s="258"/>
      <c r="D57" s="89"/>
      <c r="E57" s="90"/>
      <c r="F57" s="91"/>
      <c r="G57" s="92"/>
      <c r="H57" s="92"/>
      <c r="I57" s="102"/>
    </row>
    <row r="58" spans="2:19" ht="15" customHeight="1" x14ac:dyDescent="0.15">
      <c r="B58" s="255"/>
      <c r="C58" s="256"/>
      <c r="D58" s="82"/>
      <c r="E58" s="83"/>
      <c r="F58" s="84"/>
      <c r="G58" s="85"/>
      <c r="H58" s="85"/>
      <c r="I58" s="95"/>
    </row>
    <row r="59" spans="2:19" ht="15" customHeight="1" x14ac:dyDescent="0.15">
      <c r="B59" s="257"/>
      <c r="C59" s="258"/>
      <c r="D59" s="89"/>
      <c r="E59" s="90"/>
      <c r="F59" s="91"/>
      <c r="G59" s="92"/>
      <c r="H59" s="92"/>
      <c r="I59" s="101"/>
    </row>
    <row r="60" spans="2:19" ht="15" customHeight="1" x14ac:dyDescent="0.15">
      <c r="E60" s="80"/>
    </row>
  </sheetData>
  <mergeCells count="66">
    <mergeCell ref="B2:B3"/>
    <mergeCell ref="C2:G3"/>
    <mergeCell ref="B4:C5"/>
    <mergeCell ref="D4:D5"/>
    <mergeCell ref="E4:E5"/>
    <mergeCell ref="F4:F5"/>
    <mergeCell ref="G4:G5"/>
    <mergeCell ref="B15:C15"/>
    <mergeCell ref="H4:H5"/>
    <mergeCell ref="I4:I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2:B33"/>
    <mergeCell ref="C32:G33"/>
    <mergeCell ref="B34:C35"/>
    <mergeCell ref="D34:D35"/>
    <mergeCell ref="E34:E35"/>
    <mergeCell ref="F34:F35"/>
    <mergeCell ref="G34:G35"/>
    <mergeCell ref="H34:H35"/>
    <mergeCell ref="I34:I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9:C59"/>
    <mergeCell ref="B52:C52"/>
    <mergeCell ref="B53:C53"/>
    <mergeCell ref="B54:C54"/>
    <mergeCell ref="B55:C55"/>
    <mergeCell ref="B56:C56"/>
    <mergeCell ref="B57:C57"/>
  </mergeCells>
  <phoneticPr fontId="3"/>
  <pageMargins left="0.25" right="0.25" top="0.75" bottom="0.75" header="0.3" footer="0.3"/>
  <pageSetup paperSize="9" scale="119" orientation="landscape" r:id="rId1"/>
  <rowBreaks count="1" manualBreakCount="1">
    <brk id="30"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CD823-DA2D-4CF2-8755-6A818EBA8978}">
  <sheetPr>
    <tabColor theme="4" tint="0.59999389629810485"/>
  </sheetPr>
  <dimension ref="B1:AH240"/>
  <sheetViews>
    <sheetView view="pageBreakPreview" zoomScale="75" zoomScaleNormal="75" zoomScaleSheetLayoutView="75" zoomScalePageLayoutView="50" workbookViewId="0">
      <selection activeCell="G9" sqref="G9"/>
    </sheetView>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225</v>
      </c>
      <c r="D2" s="264"/>
      <c r="E2" s="264"/>
      <c r="F2" s="264"/>
      <c r="G2" s="262"/>
      <c r="H2" s="77"/>
      <c r="I2" s="78"/>
      <c r="K2" s="76" t="s">
        <v>123</v>
      </c>
      <c r="R2" s="80"/>
    </row>
    <row r="3" spans="2:26" ht="15" customHeight="1" x14ac:dyDescent="0.15">
      <c r="B3" s="263"/>
      <c r="C3" s="265"/>
      <c r="D3" s="266"/>
      <c r="E3" s="266"/>
      <c r="F3" s="266"/>
      <c r="G3" s="267"/>
      <c r="H3" s="81">
        <v>100</v>
      </c>
      <c r="I3" s="78" t="s">
        <v>124</v>
      </c>
      <c r="K3" s="76" t="s">
        <v>104</v>
      </c>
      <c r="R3" s="80"/>
    </row>
    <row r="4" spans="2:26" ht="15" customHeight="1" x14ac:dyDescent="0.15">
      <c r="B4" s="268" t="s">
        <v>125</v>
      </c>
      <c r="C4" s="269"/>
      <c r="D4" s="263" t="s">
        <v>126</v>
      </c>
      <c r="E4" s="263" t="s">
        <v>33</v>
      </c>
      <c r="F4" s="263" t="s">
        <v>34</v>
      </c>
      <c r="G4" s="263" t="s">
        <v>127</v>
      </c>
      <c r="H4" s="263" t="s">
        <v>128</v>
      </c>
      <c r="I4" s="263" t="s">
        <v>36</v>
      </c>
      <c r="K4" s="76" t="s">
        <v>56</v>
      </c>
      <c r="L4" s="76">
        <v>21600</v>
      </c>
      <c r="M4" s="76" t="s">
        <v>129</v>
      </c>
      <c r="R4" s="80"/>
    </row>
    <row r="5" spans="2:26" ht="15" customHeight="1" x14ac:dyDescent="0.15">
      <c r="B5" s="270"/>
      <c r="C5" s="271"/>
      <c r="D5" s="263"/>
      <c r="E5" s="263"/>
      <c r="F5" s="263"/>
      <c r="G5" s="263"/>
      <c r="H5" s="263"/>
      <c r="I5" s="263"/>
      <c r="K5" s="76" t="s">
        <v>57</v>
      </c>
      <c r="L5" s="76">
        <v>19300</v>
      </c>
      <c r="M5" s="76" t="s">
        <v>129</v>
      </c>
      <c r="R5" s="80"/>
    </row>
    <row r="6" spans="2:26" ht="15" customHeight="1" x14ac:dyDescent="0.15">
      <c r="B6" s="259" t="s">
        <v>226</v>
      </c>
      <c r="C6" s="260"/>
      <c r="D6" s="82" t="s">
        <v>227</v>
      </c>
      <c r="E6" s="85"/>
      <c r="F6" s="84"/>
      <c r="G6" s="85"/>
      <c r="H6" s="85"/>
      <c r="I6" s="86"/>
      <c r="K6" s="76" t="s">
        <v>15</v>
      </c>
      <c r="L6" s="76">
        <v>22300</v>
      </c>
      <c r="M6" s="76" t="s">
        <v>129</v>
      </c>
      <c r="R6" s="88"/>
    </row>
    <row r="7" spans="2:26" ht="15" customHeight="1" x14ac:dyDescent="0.15">
      <c r="B7" s="257"/>
      <c r="C7" s="258"/>
      <c r="D7" s="89"/>
      <c r="E7" s="92">
        <v>3700</v>
      </c>
      <c r="F7" s="91" t="s">
        <v>11</v>
      </c>
      <c r="G7" s="92">
        <v>70</v>
      </c>
      <c r="H7" s="92">
        <f>TRUNC(E7*G7,0)</f>
        <v>259000</v>
      </c>
      <c r="I7" s="93"/>
      <c r="K7" s="76" t="s">
        <v>111</v>
      </c>
      <c r="L7" s="76">
        <v>20000</v>
      </c>
      <c r="M7" s="76" t="s">
        <v>129</v>
      </c>
      <c r="R7" s="80"/>
    </row>
    <row r="8" spans="2:26" ht="15" customHeight="1" x14ac:dyDescent="0.15">
      <c r="B8" s="259" t="s">
        <v>228</v>
      </c>
      <c r="C8" s="260"/>
      <c r="D8" s="82"/>
      <c r="E8" s="85"/>
      <c r="F8" s="84"/>
      <c r="G8" s="85"/>
      <c r="H8" s="85"/>
      <c r="I8" s="86"/>
      <c r="K8" s="76" t="s">
        <v>133</v>
      </c>
      <c r="L8" s="76">
        <v>40000</v>
      </c>
      <c r="M8" s="76" t="s">
        <v>129</v>
      </c>
      <c r="R8" s="80"/>
    </row>
    <row r="9" spans="2:26" ht="15" customHeight="1" x14ac:dyDescent="0.15">
      <c r="B9" s="257"/>
      <c r="C9" s="258"/>
      <c r="D9" s="89"/>
      <c r="E9" s="92">
        <v>10</v>
      </c>
      <c r="F9" s="91" t="s">
        <v>40</v>
      </c>
      <c r="G9" s="92">
        <v>28800</v>
      </c>
      <c r="H9" s="92">
        <f>TRUNC(E9*G9,0)</f>
        <v>288000</v>
      </c>
      <c r="I9" s="93"/>
      <c r="K9" s="76" t="s">
        <v>229</v>
      </c>
      <c r="L9" s="76">
        <v>23200</v>
      </c>
      <c r="M9" s="76" t="s">
        <v>129</v>
      </c>
      <c r="R9" s="80"/>
    </row>
    <row r="10" spans="2:26" ht="15" customHeight="1" x14ac:dyDescent="0.15">
      <c r="B10" s="259" t="s">
        <v>18</v>
      </c>
      <c r="C10" s="260"/>
      <c r="D10" s="82"/>
      <c r="E10" s="83"/>
      <c r="F10" s="84"/>
      <c r="G10" s="85"/>
      <c r="H10" s="85"/>
      <c r="I10" s="86"/>
      <c r="K10" s="76" t="s">
        <v>230</v>
      </c>
      <c r="L10" s="76">
        <v>28800</v>
      </c>
      <c r="M10" s="76" t="s">
        <v>129</v>
      </c>
      <c r="R10" s="80"/>
    </row>
    <row r="11" spans="2:26" ht="15" customHeight="1" x14ac:dyDescent="0.15">
      <c r="B11" s="257"/>
      <c r="C11" s="258"/>
      <c r="D11" s="89"/>
      <c r="E11" s="92">
        <v>4</v>
      </c>
      <c r="F11" s="91" t="s">
        <v>13</v>
      </c>
      <c r="G11" s="92">
        <v>4800</v>
      </c>
      <c r="H11" s="92">
        <f>TRUNC(E11*G11,0)</f>
        <v>19200</v>
      </c>
      <c r="I11" s="93"/>
      <c r="K11" s="76" t="s">
        <v>134</v>
      </c>
      <c r="R11" s="80"/>
    </row>
    <row r="12" spans="2:26" ht="15" customHeight="1" x14ac:dyDescent="0.15">
      <c r="B12" s="259" t="s">
        <v>231</v>
      </c>
      <c r="C12" s="260"/>
      <c r="D12" s="82" t="s">
        <v>232</v>
      </c>
      <c r="E12" s="83"/>
      <c r="F12" s="84"/>
      <c r="G12" s="85"/>
      <c r="H12" s="85"/>
      <c r="I12" s="94"/>
      <c r="K12" s="76" t="s">
        <v>233</v>
      </c>
      <c r="L12" s="76">
        <v>45000</v>
      </c>
      <c r="P12" s="76" t="s">
        <v>234</v>
      </c>
      <c r="R12" s="80"/>
    </row>
    <row r="13" spans="2:26" ht="15" customHeight="1" x14ac:dyDescent="0.15">
      <c r="B13" s="257"/>
      <c r="C13" s="258"/>
      <c r="D13" s="89"/>
      <c r="E13" s="92">
        <v>1</v>
      </c>
      <c r="F13" s="91" t="s">
        <v>55</v>
      </c>
      <c r="G13" s="92">
        <v>50000</v>
      </c>
      <c r="H13" s="92">
        <f>TRUNC(E13*G13,0)</f>
        <v>50000</v>
      </c>
      <c r="I13" s="93"/>
      <c r="K13" s="76" t="s">
        <v>235</v>
      </c>
      <c r="L13" s="76">
        <v>31000</v>
      </c>
      <c r="P13" s="76" t="s">
        <v>236</v>
      </c>
      <c r="R13" s="80"/>
    </row>
    <row r="14" spans="2:26" ht="15" customHeight="1" x14ac:dyDescent="0.15">
      <c r="B14" s="259" t="s">
        <v>237</v>
      </c>
      <c r="C14" s="260"/>
      <c r="D14" s="82"/>
      <c r="E14" s="85"/>
      <c r="F14" s="84"/>
      <c r="G14" s="85"/>
      <c r="H14" s="85"/>
      <c r="I14" s="94"/>
      <c r="K14" s="76" t="s">
        <v>135</v>
      </c>
      <c r="L14" s="76">
        <v>38000</v>
      </c>
      <c r="M14" s="76" t="s">
        <v>136</v>
      </c>
      <c r="N14" s="76">
        <v>38000</v>
      </c>
      <c r="O14" s="76" t="s">
        <v>136</v>
      </c>
      <c r="P14" s="76" t="s">
        <v>137</v>
      </c>
      <c r="R14" s="80"/>
    </row>
    <row r="15" spans="2:26" ht="15" customHeight="1" x14ac:dyDescent="0.15">
      <c r="B15" s="257"/>
      <c r="C15" s="258"/>
      <c r="D15" s="89"/>
      <c r="E15" s="92">
        <v>4000</v>
      </c>
      <c r="F15" s="91" t="s">
        <v>11</v>
      </c>
      <c r="G15" s="92">
        <v>300</v>
      </c>
      <c r="H15" s="92">
        <f>TRUNC(E15*G15,0)</f>
        <v>1200000</v>
      </c>
      <c r="I15" s="93"/>
      <c r="K15" s="76" t="s">
        <v>138</v>
      </c>
      <c r="L15" s="76">
        <f>ROUND(N15/8,0)</f>
        <v>3113</v>
      </c>
      <c r="M15" s="76" t="s">
        <v>20</v>
      </c>
      <c r="N15" s="76">
        <v>24900</v>
      </c>
      <c r="O15" s="76" t="s">
        <v>136</v>
      </c>
      <c r="P15" s="76" t="s">
        <v>139</v>
      </c>
      <c r="Q15" s="76" t="s">
        <v>140</v>
      </c>
    </row>
    <row r="16" spans="2:26" ht="15" customHeight="1" x14ac:dyDescent="0.15">
      <c r="B16" s="259" t="s">
        <v>238</v>
      </c>
      <c r="C16" s="260"/>
      <c r="D16" s="82"/>
      <c r="E16" s="85"/>
      <c r="F16" s="84"/>
      <c r="G16" s="85"/>
      <c r="H16" s="85"/>
      <c r="I16" s="95"/>
      <c r="K16" s="76" t="s">
        <v>141</v>
      </c>
      <c r="L16" s="76">
        <f>ROUND(N16/8,0)</f>
        <v>963</v>
      </c>
      <c r="M16" s="76" t="s">
        <v>20</v>
      </c>
      <c r="N16" s="76">
        <v>7700</v>
      </c>
      <c r="O16" s="76" t="s">
        <v>136</v>
      </c>
      <c r="P16" s="76" t="s">
        <v>142</v>
      </c>
      <c r="Z16" s="79"/>
    </row>
    <row r="17" spans="2:34" ht="15" customHeight="1" x14ac:dyDescent="0.15">
      <c r="B17" s="257"/>
      <c r="C17" s="258"/>
      <c r="D17" s="89"/>
      <c r="E17" s="92">
        <v>1</v>
      </c>
      <c r="F17" s="91" t="s">
        <v>55</v>
      </c>
      <c r="G17" s="92">
        <v>90000</v>
      </c>
      <c r="H17" s="92">
        <f>TRUNC(E17*G17,0)</f>
        <v>90000</v>
      </c>
      <c r="I17" s="93"/>
      <c r="W17" s="79"/>
      <c r="X17" s="79"/>
      <c r="Y17" s="79"/>
      <c r="Z17" s="79"/>
      <c r="AA17" s="79"/>
      <c r="AH17" s="96"/>
    </row>
    <row r="18" spans="2:34" ht="15" customHeight="1" x14ac:dyDescent="0.15">
      <c r="B18" s="259"/>
      <c r="C18" s="260"/>
      <c r="D18" s="82"/>
      <c r="E18" s="85"/>
      <c r="F18" s="84"/>
      <c r="G18" s="85"/>
      <c r="H18" s="85"/>
      <c r="I18" s="95"/>
      <c r="X18" s="79"/>
      <c r="AH18" s="96"/>
    </row>
    <row r="19" spans="2:34" ht="15" customHeight="1" x14ac:dyDescent="0.15">
      <c r="B19" s="257"/>
      <c r="C19" s="258"/>
      <c r="D19" s="89"/>
      <c r="E19" s="92"/>
      <c r="F19" s="91"/>
      <c r="G19" s="92"/>
      <c r="H19" s="92"/>
      <c r="I19" s="93"/>
      <c r="N19" s="79"/>
      <c r="X19" s="79"/>
    </row>
    <row r="20" spans="2:34" ht="15" customHeight="1" x14ac:dyDescent="0.15">
      <c r="B20" s="259"/>
      <c r="C20" s="260"/>
      <c r="D20" s="82"/>
      <c r="E20" s="85"/>
      <c r="F20" s="84"/>
      <c r="G20" s="85"/>
      <c r="H20" s="85"/>
      <c r="I20" s="86"/>
      <c r="X20" s="79"/>
    </row>
    <row r="21" spans="2:34" ht="15" customHeight="1" x14ac:dyDescent="0.15">
      <c r="B21" s="257"/>
      <c r="C21" s="258"/>
      <c r="D21" s="89"/>
      <c r="E21" s="92"/>
      <c r="F21" s="91"/>
      <c r="G21" s="92"/>
      <c r="H21" s="92"/>
      <c r="I21" s="93"/>
      <c r="N21" s="79"/>
      <c r="Q21" s="79"/>
      <c r="R21" s="80"/>
      <c r="X21" s="79"/>
      <c r="Z21" s="87"/>
      <c r="AB21" s="87"/>
    </row>
    <row r="22" spans="2:34" ht="15" customHeight="1" x14ac:dyDescent="0.15">
      <c r="B22" s="259"/>
      <c r="C22" s="260"/>
      <c r="D22" s="97"/>
      <c r="E22" s="85"/>
      <c r="F22" s="84"/>
      <c r="G22" s="85"/>
      <c r="H22" s="85"/>
      <c r="I22" s="95"/>
      <c r="M22" s="79"/>
      <c r="N22" s="79"/>
      <c r="O22" s="79"/>
      <c r="P22" s="79"/>
      <c r="Q22" s="79"/>
      <c r="R22" s="80"/>
      <c r="X22" s="79"/>
    </row>
    <row r="23" spans="2:34" ht="15" customHeight="1" x14ac:dyDescent="0.15">
      <c r="B23" s="257"/>
      <c r="C23" s="258"/>
      <c r="D23" s="98"/>
      <c r="E23" s="92"/>
      <c r="F23" s="91"/>
      <c r="G23" s="92"/>
      <c r="H23" s="92"/>
      <c r="I23" s="99"/>
      <c r="N23" s="79"/>
      <c r="R23" s="80"/>
      <c r="X23" s="79"/>
    </row>
    <row r="24" spans="2:34" ht="15" customHeight="1" x14ac:dyDescent="0.15">
      <c r="B24" s="259"/>
      <c r="C24" s="260"/>
      <c r="D24" s="82"/>
      <c r="E24" s="85"/>
      <c r="F24" s="84"/>
      <c r="G24" s="85"/>
      <c r="H24" s="85"/>
      <c r="I24" s="95"/>
      <c r="N24" s="79"/>
      <c r="R24" s="80"/>
      <c r="X24" s="79"/>
      <c r="AB24" s="100"/>
    </row>
    <row r="25" spans="2:34" ht="15" customHeight="1" x14ac:dyDescent="0.15">
      <c r="B25" s="257"/>
      <c r="C25" s="258"/>
      <c r="D25" s="89"/>
      <c r="E25" s="92"/>
      <c r="F25" s="91"/>
      <c r="G25" s="92"/>
      <c r="H25" s="92"/>
      <c r="I25" s="101"/>
      <c r="N25" s="79"/>
      <c r="R25" s="80"/>
    </row>
    <row r="26" spans="2:34" ht="15" customHeight="1" x14ac:dyDescent="0.15">
      <c r="B26" s="261"/>
      <c r="C26" s="262"/>
      <c r="D26" s="82"/>
      <c r="E26" s="85"/>
      <c r="F26" s="84"/>
      <c r="G26" s="85"/>
      <c r="H26" s="85"/>
      <c r="I26" s="95"/>
      <c r="N26" s="79"/>
      <c r="P26" s="87"/>
      <c r="R26" s="88"/>
    </row>
    <row r="27" spans="2:34" ht="15" customHeight="1" x14ac:dyDescent="0.15">
      <c r="B27" s="257"/>
      <c r="C27" s="258"/>
      <c r="D27" s="89"/>
      <c r="E27" s="92">
        <v>100</v>
      </c>
      <c r="F27" s="91" t="s">
        <v>1</v>
      </c>
      <c r="G27" s="92"/>
      <c r="H27" s="92">
        <f>H7+H9+H11+H13+H15+H17+H19+H21+H23+H25</f>
        <v>1906200</v>
      </c>
      <c r="I27" s="102"/>
      <c r="N27" s="79"/>
      <c r="R27" s="80"/>
      <c r="W27" s="79"/>
      <c r="X27" s="79"/>
      <c r="Y27" s="79"/>
      <c r="Z27" s="79"/>
      <c r="AA27" s="79"/>
      <c r="AB27" s="80"/>
    </row>
    <row r="28" spans="2:34" ht="15" customHeight="1" x14ac:dyDescent="0.15">
      <c r="B28" s="255"/>
      <c r="C28" s="256"/>
      <c r="D28" s="82"/>
      <c r="E28" s="85"/>
      <c r="F28" s="84"/>
      <c r="G28" s="85"/>
      <c r="H28" s="85"/>
      <c r="I28" s="95"/>
      <c r="N28" s="79"/>
      <c r="R28" s="80"/>
      <c r="X28" s="79"/>
      <c r="AB28" s="80"/>
    </row>
    <row r="29" spans="2:34" ht="15" customHeight="1" x14ac:dyDescent="0.15">
      <c r="B29" s="257"/>
      <c r="C29" s="258"/>
      <c r="D29" s="89"/>
      <c r="E29" s="92">
        <v>1</v>
      </c>
      <c r="F29" s="91" t="str">
        <f>F27</f>
        <v>m2</v>
      </c>
      <c r="G29" s="92"/>
      <c r="H29" s="92">
        <f>ROUND(H27/E27,0)</f>
        <v>19062</v>
      </c>
      <c r="I29" s="101"/>
      <c r="N29" s="79"/>
      <c r="R29" s="80"/>
      <c r="X29" s="79"/>
      <c r="AB29" s="80"/>
    </row>
    <row r="30" spans="2:34" ht="15" customHeight="1" x14ac:dyDescent="0.15">
      <c r="E30" s="80"/>
      <c r="N30" s="79"/>
      <c r="R30" s="80"/>
      <c r="X30" s="79"/>
      <c r="AB30" s="80"/>
    </row>
    <row r="31" spans="2:34" ht="15" customHeight="1" x14ac:dyDescent="0.15">
      <c r="N31" s="79"/>
      <c r="R31" s="80"/>
      <c r="X31" s="79"/>
      <c r="Z31" s="87"/>
      <c r="AB31" s="88"/>
    </row>
    <row r="32" spans="2:34" ht="15" customHeight="1" x14ac:dyDescent="0.15">
      <c r="B32" s="263"/>
      <c r="C32" s="261"/>
      <c r="D32" s="264"/>
      <c r="E32" s="264"/>
      <c r="F32" s="264"/>
      <c r="G32" s="262"/>
      <c r="H32" s="77"/>
      <c r="I32" s="78"/>
      <c r="M32" s="79"/>
      <c r="N32" s="79"/>
      <c r="O32" s="79"/>
      <c r="P32" s="79"/>
      <c r="Q32" s="79"/>
      <c r="R32" s="80"/>
      <c r="X32" s="79"/>
      <c r="AB32" s="80"/>
    </row>
    <row r="33" spans="2:28" ht="15" customHeight="1" x14ac:dyDescent="0.15">
      <c r="B33" s="263"/>
      <c r="C33" s="265"/>
      <c r="D33" s="266"/>
      <c r="E33" s="266"/>
      <c r="F33" s="266"/>
      <c r="G33" s="267"/>
      <c r="H33" s="81"/>
      <c r="I33" s="78"/>
      <c r="N33" s="79"/>
      <c r="R33" s="80"/>
      <c r="X33" s="79"/>
      <c r="AB33" s="80"/>
    </row>
    <row r="34" spans="2:28" ht="15" customHeight="1" x14ac:dyDescent="0.15">
      <c r="B34" s="268"/>
      <c r="C34" s="269"/>
      <c r="D34" s="263"/>
      <c r="E34" s="263"/>
      <c r="F34" s="263"/>
      <c r="G34" s="263"/>
      <c r="H34" s="263"/>
      <c r="I34" s="263"/>
      <c r="N34" s="79"/>
      <c r="R34" s="80"/>
      <c r="X34" s="79"/>
      <c r="AB34" s="80"/>
    </row>
    <row r="35" spans="2:28" ht="15" customHeight="1" x14ac:dyDescent="0.15">
      <c r="B35" s="270"/>
      <c r="C35" s="271"/>
      <c r="D35" s="263"/>
      <c r="E35" s="263"/>
      <c r="F35" s="263"/>
      <c r="G35" s="263"/>
      <c r="H35" s="263"/>
      <c r="I35" s="263"/>
      <c r="N35" s="79"/>
      <c r="R35" s="80"/>
      <c r="AB35" s="103"/>
    </row>
    <row r="36" spans="2:28" ht="15" customHeight="1" x14ac:dyDescent="0.15">
      <c r="B36" s="259"/>
      <c r="C36" s="260"/>
      <c r="D36" s="82"/>
      <c r="E36" s="105"/>
      <c r="F36" s="84"/>
      <c r="G36" s="85"/>
      <c r="H36" s="85"/>
      <c r="I36" s="86"/>
      <c r="N36" s="79"/>
      <c r="P36" s="87"/>
      <c r="R36" s="88"/>
    </row>
    <row r="37" spans="2:28" ht="15" customHeight="1" x14ac:dyDescent="0.15">
      <c r="B37" s="257"/>
      <c r="C37" s="258"/>
      <c r="D37" s="89"/>
      <c r="E37" s="106"/>
      <c r="F37" s="91"/>
      <c r="G37" s="92"/>
      <c r="H37" s="92"/>
      <c r="I37" s="93"/>
      <c r="N37" s="79"/>
      <c r="R37" s="80"/>
    </row>
    <row r="38" spans="2:28" ht="15" customHeight="1" x14ac:dyDescent="0.15">
      <c r="B38" s="259"/>
      <c r="C38" s="260"/>
      <c r="D38" s="82"/>
      <c r="E38" s="105"/>
      <c r="F38" s="84"/>
      <c r="G38" s="85"/>
      <c r="H38" s="85"/>
      <c r="I38" s="86"/>
      <c r="N38" s="79"/>
      <c r="R38" s="80"/>
    </row>
    <row r="39" spans="2:28" ht="15" customHeight="1" x14ac:dyDescent="0.15">
      <c r="B39" s="257"/>
      <c r="C39" s="258"/>
      <c r="D39" s="89"/>
      <c r="E39" s="106"/>
      <c r="F39" s="91"/>
      <c r="G39" s="92"/>
      <c r="H39" s="92"/>
      <c r="I39" s="93"/>
      <c r="R39" s="80"/>
    </row>
    <row r="40" spans="2:28" ht="15" customHeight="1" x14ac:dyDescent="0.15">
      <c r="B40" s="259"/>
      <c r="C40" s="260"/>
      <c r="D40" s="82"/>
      <c r="E40" s="105"/>
      <c r="F40" s="84"/>
      <c r="G40" s="85"/>
      <c r="H40" s="85"/>
      <c r="I40" s="86"/>
    </row>
    <row r="41" spans="2:28" ht="15" customHeight="1" x14ac:dyDescent="0.15">
      <c r="B41" s="257"/>
      <c r="C41" s="258"/>
      <c r="D41" s="89"/>
      <c r="E41" s="106"/>
      <c r="F41" s="91"/>
      <c r="G41" s="92"/>
      <c r="H41" s="92"/>
      <c r="I41" s="93"/>
      <c r="AB41" s="104"/>
    </row>
    <row r="42" spans="2:28" ht="15" customHeight="1" x14ac:dyDescent="0.15">
      <c r="B42" s="259"/>
      <c r="C42" s="260"/>
      <c r="D42" s="82"/>
      <c r="E42" s="105"/>
      <c r="F42" s="84"/>
      <c r="G42" s="85"/>
      <c r="H42" s="85"/>
      <c r="I42" s="86"/>
    </row>
    <row r="43" spans="2:28" ht="15" customHeight="1" x14ac:dyDescent="0.15">
      <c r="B43" s="257"/>
      <c r="C43" s="258"/>
      <c r="D43" s="89"/>
      <c r="E43" s="106"/>
      <c r="F43" s="91"/>
      <c r="G43" s="92"/>
      <c r="H43" s="92"/>
      <c r="I43" s="93"/>
    </row>
    <row r="44" spans="2:28" ht="15" customHeight="1" x14ac:dyDescent="0.15">
      <c r="B44" s="259"/>
      <c r="C44" s="260"/>
      <c r="D44" s="82"/>
      <c r="E44" s="105"/>
      <c r="F44" s="84"/>
      <c r="G44" s="85"/>
      <c r="H44" s="85"/>
      <c r="I44" s="86"/>
    </row>
    <row r="45" spans="2:28" ht="15" customHeight="1" x14ac:dyDescent="0.15">
      <c r="B45" s="257"/>
      <c r="C45" s="258"/>
      <c r="D45" s="89"/>
      <c r="E45" s="106"/>
      <c r="F45" s="91"/>
      <c r="G45" s="92"/>
      <c r="H45" s="92"/>
      <c r="I45" s="93"/>
    </row>
    <row r="46" spans="2:28" ht="15" customHeight="1" x14ac:dyDescent="0.15">
      <c r="B46" s="259"/>
      <c r="C46" s="260"/>
      <c r="D46" s="97"/>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row>
    <row r="50" spans="2:28" ht="15" customHeight="1" x14ac:dyDescent="0.15">
      <c r="B50" s="259"/>
      <c r="C50" s="260"/>
      <c r="D50" s="82"/>
      <c r="E50" s="83"/>
      <c r="F50" s="84"/>
      <c r="G50" s="85"/>
      <c r="H50" s="85"/>
      <c r="I50" s="95"/>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row>
    <row r="53" spans="2:28" ht="15" customHeight="1" x14ac:dyDescent="0.15">
      <c r="B53" s="257"/>
      <c r="C53" s="258"/>
      <c r="D53" s="89"/>
      <c r="E53" s="90"/>
      <c r="F53" s="91"/>
      <c r="G53" s="92"/>
      <c r="H53" s="92"/>
      <c r="I53" s="93"/>
      <c r="S53" s="96"/>
    </row>
    <row r="54" spans="2:28" ht="15" customHeight="1" x14ac:dyDescent="0.15">
      <c r="B54" s="259"/>
      <c r="C54" s="260"/>
      <c r="D54" s="82"/>
      <c r="E54" s="83"/>
      <c r="F54" s="84"/>
      <c r="G54" s="85"/>
      <c r="H54" s="85"/>
      <c r="I54" s="95"/>
      <c r="Q54" s="96"/>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c r="F57" s="91"/>
      <c r="G57" s="92"/>
      <c r="H57" s="92"/>
      <c r="I57" s="102"/>
      <c r="Q57" s="103"/>
    </row>
    <row r="58" spans="2:28" ht="15" customHeight="1" x14ac:dyDescent="0.15">
      <c r="B58" s="255"/>
      <c r="C58" s="256"/>
      <c r="D58" s="82"/>
      <c r="E58" s="83"/>
      <c r="F58" s="84"/>
      <c r="G58" s="85"/>
      <c r="H58" s="85"/>
      <c r="I58" s="95"/>
    </row>
    <row r="59" spans="2:28" ht="15" customHeight="1" x14ac:dyDescent="0.15">
      <c r="B59" s="257"/>
      <c r="C59" s="258"/>
      <c r="D59" s="89"/>
      <c r="E59" s="90"/>
      <c r="F59" s="91"/>
      <c r="G59" s="92"/>
      <c r="H59" s="92"/>
      <c r="I59" s="101"/>
    </row>
    <row r="60" spans="2:28" ht="15" customHeight="1" x14ac:dyDescent="0.15">
      <c r="E60" s="80"/>
    </row>
    <row r="61" spans="2:28" ht="15" customHeight="1" x14ac:dyDescent="0.15">
      <c r="X61" s="79"/>
      <c r="Z61" s="87"/>
      <c r="AB61" s="88"/>
    </row>
    <row r="62" spans="2:28" ht="15" customHeight="1" x14ac:dyDescent="0.15">
      <c r="B62" s="263"/>
      <c r="C62" s="261"/>
      <c r="D62" s="264"/>
      <c r="E62" s="264"/>
      <c r="F62" s="264"/>
      <c r="G62" s="262"/>
      <c r="H62" s="77"/>
      <c r="I62" s="78"/>
      <c r="X62" s="79"/>
      <c r="AB62" s="80"/>
    </row>
    <row r="63" spans="2:28" ht="15" customHeight="1" x14ac:dyDescent="0.15">
      <c r="B63" s="263"/>
      <c r="C63" s="265"/>
      <c r="D63" s="266"/>
      <c r="E63" s="266"/>
      <c r="F63" s="266"/>
      <c r="G63" s="267"/>
      <c r="H63" s="81"/>
      <c r="I63" s="78"/>
      <c r="X63" s="79"/>
      <c r="AB63" s="80"/>
    </row>
    <row r="64" spans="2:28" ht="15" customHeight="1" x14ac:dyDescent="0.15">
      <c r="B64" s="268"/>
      <c r="C64" s="269"/>
      <c r="D64" s="263"/>
      <c r="E64" s="263"/>
      <c r="F64" s="263"/>
      <c r="G64" s="263"/>
      <c r="H64" s="263"/>
      <c r="I64" s="263"/>
      <c r="X64" s="79"/>
      <c r="AB64" s="80"/>
    </row>
    <row r="65" spans="2:28" ht="15" customHeight="1" x14ac:dyDescent="0.15">
      <c r="B65" s="270"/>
      <c r="C65" s="271"/>
      <c r="D65" s="263"/>
      <c r="E65" s="263"/>
      <c r="F65" s="263"/>
      <c r="G65" s="263"/>
      <c r="H65" s="263"/>
      <c r="I65" s="263"/>
      <c r="AB65" s="103"/>
    </row>
    <row r="66" spans="2:28" ht="15" customHeight="1" x14ac:dyDescent="0.15">
      <c r="B66" s="259"/>
      <c r="C66" s="260"/>
      <c r="D66" s="82"/>
      <c r="E66" s="105"/>
      <c r="F66" s="84"/>
      <c r="G66" s="85"/>
      <c r="H66" s="85"/>
      <c r="I66" s="86"/>
      <c r="N66" s="79"/>
      <c r="P66" s="87"/>
      <c r="R66" s="88"/>
    </row>
    <row r="67" spans="2:28" ht="15" customHeight="1" x14ac:dyDescent="0.15">
      <c r="B67" s="257"/>
      <c r="C67" s="258"/>
      <c r="D67" s="89"/>
      <c r="E67" s="106"/>
      <c r="F67" s="91"/>
      <c r="G67" s="92"/>
      <c r="H67" s="92"/>
      <c r="I67" s="93"/>
      <c r="N67" s="79"/>
      <c r="R67" s="80"/>
    </row>
    <row r="68" spans="2:28" ht="15" customHeight="1" x14ac:dyDescent="0.15">
      <c r="B68" s="259"/>
      <c r="C68" s="260"/>
      <c r="D68" s="82"/>
      <c r="E68" s="105"/>
      <c r="F68" s="84"/>
      <c r="G68" s="85"/>
      <c r="H68" s="85"/>
      <c r="I68" s="86"/>
      <c r="N68" s="79"/>
      <c r="R68" s="80"/>
    </row>
    <row r="69" spans="2:28" ht="15" customHeight="1" x14ac:dyDescent="0.15">
      <c r="B69" s="257"/>
      <c r="C69" s="258"/>
      <c r="D69" s="89"/>
      <c r="E69" s="106"/>
      <c r="F69" s="91"/>
      <c r="G69" s="92"/>
      <c r="H69" s="92"/>
      <c r="I69" s="93"/>
      <c r="N69" s="79"/>
      <c r="R69" s="80"/>
    </row>
    <row r="70" spans="2:28" ht="15" customHeight="1" x14ac:dyDescent="0.15">
      <c r="B70" s="259"/>
      <c r="C70" s="260"/>
      <c r="D70" s="82"/>
      <c r="E70" s="105"/>
      <c r="F70" s="84"/>
      <c r="G70" s="85"/>
      <c r="H70" s="85"/>
      <c r="I70" s="86"/>
    </row>
    <row r="71" spans="2:28" ht="15" customHeight="1" x14ac:dyDescent="0.15">
      <c r="B71" s="257"/>
      <c r="C71" s="258"/>
      <c r="D71" s="89"/>
      <c r="E71" s="106"/>
      <c r="F71" s="91"/>
      <c r="G71" s="92"/>
      <c r="H71" s="92"/>
      <c r="I71" s="93"/>
      <c r="AB71" s="104"/>
    </row>
    <row r="72" spans="2:28" ht="15" customHeight="1" x14ac:dyDescent="0.15">
      <c r="B72" s="259"/>
      <c r="C72" s="260"/>
      <c r="D72" s="82"/>
      <c r="E72" s="105"/>
      <c r="F72" s="84"/>
      <c r="G72" s="85"/>
      <c r="H72" s="85"/>
      <c r="I72" s="86"/>
    </row>
    <row r="73" spans="2:28" ht="15" customHeight="1" x14ac:dyDescent="0.15">
      <c r="B73" s="257"/>
      <c r="C73" s="258"/>
      <c r="D73" s="89"/>
      <c r="E73" s="106"/>
      <c r="F73" s="91"/>
      <c r="G73" s="92"/>
      <c r="H73" s="92"/>
      <c r="I73" s="93"/>
    </row>
    <row r="74" spans="2:28" ht="15" customHeight="1" x14ac:dyDescent="0.15">
      <c r="B74" s="259"/>
      <c r="C74" s="260"/>
      <c r="D74" s="82"/>
      <c r="E74" s="105"/>
      <c r="F74" s="84"/>
      <c r="G74" s="85"/>
      <c r="H74" s="85"/>
      <c r="I74" s="86"/>
    </row>
    <row r="75" spans="2:28" ht="15" customHeight="1" x14ac:dyDescent="0.15">
      <c r="B75" s="257"/>
      <c r="C75" s="258"/>
      <c r="D75" s="89"/>
      <c r="E75" s="106"/>
      <c r="F75" s="91"/>
      <c r="G75" s="92"/>
      <c r="H75" s="92"/>
      <c r="I75" s="93"/>
    </row>
    <row r="76" spans="2:28" ht="15" customHeight="1" x14ac:dyDescent="0.15">
      <c r="B76" s="259"/>
      <c r="C76" s="260"/>
      <c r="D76" s="97"/>
      <c r="E76" s="83"/>
      <c r="F76" s="84"/>
      <c r="G76" s="85"/>
      <c r="H76" s="85"/>
      <c r="I76" s="86"/>
    </row>
    <row r="77" spans="2:28" ht="15" customHeight="1" x14ac:dyDescent="0.15">
      <c r="B77" s="257"/>
      <c r="C77" s="258"/>
      <c r="D77" s="89"/>
      <c r="E77" s="90"/>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row>
    <row r="80" spans="2:28" ht="15" customHeight="1" x14ac:dyDescent="0.15">
      <c r="B80" s="259"/>
      <c r="C80" s="260"/>
      <c r="D80" s="82"/>
      <c r="E80" s="83"/>
      <c r="F80" s="84"/>
      <c r="G80" s="85"/>
      <c r="H80" s="85"/>
      <c r="I80" s="95"/>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row>
    <row r="83" spans="2:28" ht="15" customHeight="1" x14ac:dyDescent="0.15">
      <c r="B83" s="257"/>
      <c r="C83" s="258"/>
      <c r="D83" s="89"/>
      <c r="E83" s="90"/>
      <c r="F83" s="91"/>
      <c r="G83" s="92"/>
      <c r="H83" s="92"/>
      <c r="I83" s="93"/>
      <c r="S83" s="96"/>
    </row>
    <row r="84" spans="2:28" ht="15" customHeight="1" x14ac:dyDescent="0.15">
      <c r="B84" s="259"/>
      <c r="C84" s="260"/>
      <c r="D84" s="82"/>
      <c r="E84" s="83"/>
      <c r="F84" s="84"/>
      <c r="G84" s="85"/>
      <c r="H84" s="85"/>
      <c r="I84" s="95"/>
      <c r="Q84" s="96"/>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c r="F87" s="91"/>
      <c r="G87" s="92"/>
      <c r="H87" s="92"/>
      <c r="I87" s="102"/>
      <c r="Q87" s="103"/>
    </row>
    <row r="88" spans="2:28" ht="15" customHeight="1" x14ac:dyDescent="0.15">
      <c r="B88" s="255"/>
      <c r="C88" s="256"/>
      <c r="D88" s="82"/>
      <c r="E88" s="83"/>
      <c r="F88" s="84"/>
      <c r="G88" s="85"/>
      <c r="H88" s="85"/>
      <c r="I88" s="95"/>
    </row>
    <row r="89" spans="2:28" ht="15" customHeight="1" x14ac:dyDescent="0.15">
      <c r="B89" s="257"/>
      <c r="C89" s="258"/>
      <c r="D89" s="89"/>
      <c r="E89" s="90"/>
      <c r="F89" s="91"/>
      <c r="G89" s="92"/>
      <c r="H89" s="92"/>
      <c r="I89" s="101"/>
    </row>
    <row r="90" spans="2:28" ht="15" customHeight="1" x14ac:dyDescent="0.15">
      <c r="E90" s="80"/>
    </row>
    <row r="91" spans="2:28" ht="15" customHeight="1" x14ac:dyDescent="0.15">
      <c r="X91" s="79"/>
      <c r="Z91" s="87"/>
      <c r="AB91" s="88"/>
    </row>
    <row r="92" spans="2:28" ht="15" customHeight="1" x14ac:dyDescent="0.15">
      <c r="B92" s="263"/>
      <c r="C92" s="261"/>
      <c r="D92" s="264"/>
      <c r="E92" s="264"/>
      <c r="F92" s="264"/>
      <c r="G92" s="262"/>
      <c r="H92" s="77"/>
      <c r="I92" s="78"/>
      <c r="X92" s="79"/>
      <c r="AB92" s="80"/>
    </row>
    <row r="93" spans="2:28" ht="15" customHeight="1" x14ac:dyDescent="0.15">
      <c r="B93" s="263"/>
      <c r="C93" s="265"/>
      <c r="D93" s="266"/>
      <c r="E93" s="266"/>
      <c r="F93" s="266"/>
      <c r="G93" s="267"/>
      <c r="H93" s="81"/>
      <c r="I93" s="78"/>
      <c r="X93" s="79"/>
      <c r="AB93" s="80"/>
    </row>
    <row r="94" spans="2:28" ht="15" customHeight="1" x14ac:dyDescent="0.15">
      <c r="B94" s="268"/>
      <c r="C94" s="269"/>
      <c r="D94" s="263"/>
      <c r="E94" s="263"/>
      <c r="F94" s="263"/>
      <c r="G94" s="263"/>
      <c r="H94" s="263"/>
      <c r="I94" s="263"/>
      <c r="X94" s="79"/>
      <c r="AB94" s="80"/>
    </row>
    <row r="95" spans="2:28" ht="15" customHeight="1" x14ac:dyDescent="0.15">
      <c r="B95" s="270"/>
      <c r="C95" s="271"/>
      <c r="D95" s="263"/>
      <c r="E95" s="263"/>
      <c r="F95" s="263"/>
      <c r="G95" s="263"/>
      <c r="H95" s="263"/>
      <c r="I95" s="263"/>
      <c r="AB95" s="103"/>
    </row>
    <row r="96" spans="2:28" ht="15" customHeight="1" x14ac:dyDescent="0.15">
      <c r="B96" s="259"/>
      <c r="C96" s="260"/>
      <c r="D96" s="82"/>
      <c r="E96" s="83"/>
      <c r="F96" s="84"/>
      <c r="G96" s="85"/>
      <c r="H96" s="85"/>
      <c r="I96" s="86"/>
      <c r="N96" s="79"/>
      <c r="P96" s="87"/>
      <c r="R96" s="88"/>
    </row>
    <row r="97" spans="2:28" ht="15" customHeight="1" x14ac:dyDescent="0.15">
      <c r="B97" s="257"/>
      <c r="C97" s="258"/>
      <c r="D97" s="89"/>
      <c r="E97" s="90"/>
      <c r="F97" s="91"/>
      <c r="G97" s="92"/>
      <c r="H97" s="92"/>
      <c r="I97" s="93"/>
      <c r="N97" s="79"/>
      <c r="R97" s="80"/>
    </row>
    <row r="98" spans="2:28" ht="15" customHeight="1" x14ac:dyDescent="0.15">
      <c r="B98" s="259"/>
      <c r="C98" s="260"/>
      <c r="D98" s="82"/>
      <c r="E98" s="83"/>
      <c r="F98" s="84"/>
      <c r="G98" s="85"/>
      <c r="H98" s="85"/>
      <c r="I98" s="86"/>
      <c r="N98" s="79"/>
      <c r="R98" s="80"/>
    </row>
    <row r="99" spans="2:28" ht="15" customHeight="1" x14ac:dyDescent="0.15">
      <c r="B99" s="257"/>
      <c r="C99" s="258"/>
      <c r="D99" s="89"/>
      <c r="E99" s="90"/>
      <c r="F99" s="91"/>
      <c r="G99" s="92"/>
      <c r="H99" s="92"/>
      <c r="I99" s="93"/>
      <c r="N99" s="79"/>
      <c r="R99" s="80"/>
    </row>
    <row r="100" spans="2:28" ht="15" customHeight="1" x14ac:dyDescent="0.15">
      <c r="B100" s="259"/>
      <c r="C100" s="260"/>
      <c r="D100" s="82"/>
      <c r="E100" s="83"/>
      <c r="F100" s="84"/>
      <c r="G100" s="85"/>
      <c r="H100" s="85"/>
      <c r="I100" s="86"/>
    </row>
    <row r="101" spans="2:28" ht="15" customHeight="1" x14ac:dyDescent="0.15">
      <c r="B101" s="257"/>
      <c r="C101" s="258"/>
      <c r="D101" s="89"/>
      <c r="E101" s="90"/>
      <c r="F101" s="91"/>
      <c r="G101" s="92"/>
      <c r="H101" s="92"/>
      <c r="I101" s="93"/>
      <c r="AB101" s="104"/>
    </row>
    <row r="102" spans="2:28" ht="15" customHeight="1" x14ac:dyDescent="0.15">
      <c r="B102" s="259"/>
      <c r="C102" s="260"/>
      <c r="D102" s="82"/>
      <c r="E102" s="83"/>
      <c r="F102" s="84"/>
      <c r="G102" s="85"/>
      <c r="H102" s="85"/>
      <c r="I102" s="86"/>
    </row>
    <row r="103" spans="2:28" ht="15" customHeight="1" x14ac:dyDescent="0.15">
      <c r="B103" s="257"/>
      <c r="C103" s="258"/>
      <c r="D103" s="89"/>
      <c r="E103" s="90"/>
      <c r="F103" s="91"/>
      <c r="G103" s="92"/>
      <c r="H103" s="92"/>
      <c r="I103" s="93"/>
    </row>
    <row r="104" spans="2:28" ht="15" customHeight="1" x14ac:dyDescent="0.15">
      <c r="B104" s="259"/>
      <c r="C104" s="260"/>
      <c r="D104" s="82"/>
      <c r="E104" s="83"/>
      <c r="F104" s="84"/>
      <c r="G104" s="85"/>
      <c r="H104" s="85"/>
      <c r="I104" s="86"/>
    </row>
    <row r="105" spans="2:28" ht="15" customHeight="1" x14ac:dyDescent="0.15">
      <c r="B105" s="257"/>
      <c r="C105" s="258"/>
      <c r="D105" s="89"/>
      <c r="E105" s="90"/>
      <c r="F105" s="91"/>
      <c r="G105" s="92"/>
      <c r="H105" s="92"/>
      <c r="I105" s="93"/>
    </row>
    <row r="106" spans="2:28" ht="15" customHeight="1" x14ac:dyDescent="0.15">
      <c r="B106" s="259"/>
      <c r="C106" s="260"/>
      <c r="D106" s="82"/>
      <c r="E106" s="83"/>
      <c r="F106" s="84"/>
      <c r="G106" s="85"/>
      <c r="H106" s="85"/>
      <c r="I106" s="86"/>
    </row>
    <row r="107" spans="2:28" ht="15" customHeight="1" x14ac:dyDescent="0.15">
      <c r="B107" s="257"/>
      <c r="C107" s="258"/>
      <c r="D107" s="89"/>
      <c r="E107" s="90"/>
      <c r="F107" s="91"/>
      <c r="G107" s="92"/>
      <c r="H107" s="92"/>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row>
    <row r="110" spans="2:28" ht="15" customHeight="1" x14ac:dyDescent="0.15">
      <c r="B110" s="259"/>
      <c r="C110" s="260"/>
      <c r="D110" s="82"/>
      <c r="E110" s="83"/>
      <c r="F110" s="84"/>
      <c r="G110" s="85"/>
      <c r="H110" s="85"/>
      <c r="I110" s="95"/>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row>
    <row r="113" spans="2:28" ht="15" customHeight="1" x14ac:dyDescent="0.15">
      <c r="B113" s="257"/>
      <c r="C113" s="258"/>
      <c r="D113" s="89"/>
      <c r="E113" s="90"/>
      <c r="F113" s="91"/>
      <c r="G113" s="92"/>
      <c r="H113" s="92"/>
      <c r="I113" s="93"/>
      <c r="S113" s="96"/>
    </row>
    <row r="114" spans="2:28" ht="15" customHeight="1" x14ac:dyDescent="0.15">
      <c r="B114" s="259"/>
      <c r="C114" s="260"/>
      <c r="D114" s="82"/>
      <c r="E114" s="83"/>
      <c r="F114" s="84"/>
      <c r="G114" s="85"/>
      <c r="H114" s="85"/>
      <c r="I114" s="95"/>
      <c r="Q114" s="96"/>
    </row>
    <row r="115" spans="2:28" ht="15" customHeight="1" x14ac:dyDescent="0.15">
      <c r="B115" s="257"/>
      <c r="C115" s="258"/>
      <c r="D115" s="89"/>
      <c r="E115" s="90"/>
      <c r="F115" s="91"/>
      <c r="G115" s="92"/>
      <c r="H115" s="92"/>
      <c r="I115" s="93"/>
    </row>
    <row r="116" spans="2:28" ht="15" customHeight="1" x14ac:dyDescent="0.15">
      <c r="B116" s="261"/>
      <c r="C116" s="262"/>
      <c r="D116" s="82"/>
      <c r="E116" s="83"/>
      <c r="F116" s="84"/>
      <c r="G116" s="85"/>
      <c r="H116" s="85"/>
      <c r="I116" s="95"/>
    </row>
    <row r="117" spans="2:28" ht="15" customHeight="1" x14ac:dyDescent="0.15">
      <c r="B117" s="257"/>
      <c r="C117" s="258"/>
      <c r="D117" s="89"/>
      <c r="E117" s="90"/>
      <c r="F117" s="91"/>
      <c r="G117" s="92"/>
      <c r="H117" s="92"/>
      <c r="I117" s="102"/>
      <c r="Q117" s="103"/>
    </row>
    <row r="118" spans="2:28" ht="15" customHeight="1" x14ac:dyDescent="0.15">
      <c r="B118" s="255"/>
      <c r="C118" s="256"/>
      <c r="D118" s="82"/>
      <c r="E118" s="83"/>
      <c r="F118" s="84"/>
      <c r="G118" s="85"/>
      <c r="H118" s="85"/>
      <c r="I118" s="95"/>
    </row>
    <row r="119" spans="2:28" ht="15" customHeight="1" x14ac:dyDescent="0.15">
      <c r="B119" s="257"/>
      <c r="C119" s="258"/>
      <c r="D119" s="89"/>
      <c r="E119" s="90"/>
      <c r="F119" s="91"/>
      <c r="G119" s="92"/>
      <c r="H119" s="92"/>
      <c r="I119" s="101"/>
    </row>
    <row r="120" spans="2:28" ht="15" customHeight="1" x14ac:dyDescent="0.15">
      <c r="E120" s="80"/>
    </row>
    <row r="121" spans="2:28" ht="15" customHeight="1" x14ac:dyDescent="0.15">
      <c r="X121" s="79"/>
      <c r="Z121" s="87"/>
      <c r="AB121" s="88"/>
    </row>
    <row r="122" spans="2:28" ht="15" customHeight="1" x14ac:dyDescent="0.15">
      <c r="B122" s="263"/>
      <c r="C122" s="261"/>
      <c r="D122" s="264"/>
      <c r="E122" s="264"/>
      <c r="F122" s="264"/>
      <c r="G122" s="262"/>
      <c r="H122" s="77"/>
      <c r="I122" s="78"/>
      <c r="X122" s="79"/>
      <c r="AB122" s="80"/>
    </row>
    <row r="123" spans="2:28" ht="15" customHeight="1" x14ac:dyDescent="0.15">
      <c r="B123" s="263"/>
      <c r="C123" s="265"/>
      <c r="D123" s="266"/>
      <c r="E123" s="266"/>
      <c r="F123" s="266"/>
      <c r="G123" s="267"/>
      <c r="H123" s="81"/>
      <c r="I123" s="78"/>
      <c r="X123" s="79"/>
      <c r="AB123" s="80"/>
    </row>
    <row r="124" spans="2:28" ht="15" customHeight="1" x14ac:dyDescent="0.15">
      <c r="B124" s="268"/>
      <c r="C124" s="269"/>
      <c r="D124" s="263"/>
      <c r="E124" s="263"/>
      <c r="F124" s="263"/>
      <c r="G124" s="263"/>
      <c r="H124" s="263"/>
      <c r="I124" s="263"/>
      <c r="X124" s="79"/>
      <c r="AB124" s="80"/>
    </row>
    <row r="125" spans="2:28" ht="15" customHeight="1" x14ac:dyDescent="0.15">
      <c r="B125" s="270"/>
      <c r="C125" s="271"/>
      <c r="D125" s="263"/>
      <c r="E125" s="263"/>
      <c r="F125" s="263"/>
      <c r="G125" s="263"/>
      <c r="H125" s="263"/>
      <c r="I125" s="263"/>
      <c r="AB125" s="103"/>
    </row>
    <row r="126" spans="2:28" ht="15" customHeight="1" x14ac:dyDescent="0.15">
      <c r="B126" s="259"/>
      <c r="C126" s="260"/>
      <c r="D126" s="82"/>
      <c r="E126" s="83"/>
      <c r="F126" s="84"/>
      <c r="G126" s="85"/>
      <c r="H126" s="85"/>
      <c r="I126" s="86"/>
      <c r="N126" s="79"/>
      <c r="P126" s="87"/>
      <c r="R126" s="88"/>
    </row>
    <row r="127" spans="2:28" ht="15" customHeight="1" x14ac:dyDescent="0.15">
      <c r="B127" s="257"/>
      <c r="C127" s="258"/>
      <c r="D127" s="89"/>
      <c r="E127" s="90"/>
      <c r="F127" s="91"/>
      <c r="G127" s="92"/>
      <c r="H127" s="92"/>
      <c r="I127" s="93"/>
      <c r="N127" s="79"/>
      <c r="R127" s="80"/>
    </row>
    <row r="128" spans="2:28" ht="15" customHeight="1" x14ac:dyDescent="0.15">
      <c r="B128" s="259"/>
      <c r="C128" s="260"/>
      <c r="D128" s="82"/>
      <c r="E128" s="83"/>
      <c r="F128" s="84"/>
      <c r="G128" s="85"/>
      <c r="H128" s="85"/>
      <c r="I128" s="86"/>
      <c r="N128" s="79"/>
      <c r="R128" s="80"/>
    </row>
    <row r="129" spans="2:28" ht="15" customHeight="1" x14ac:dyDescent="0.15">
      <c r="B129" s="257"/>
      <c r="C129" s="258"/>
      <c r="D129" s="89"/>
      <c r="E129" s="90"/>
      <c r="F129" s="91"/>
      <c r="G129" s="92"/>
      <c r="H129" s="92"/>
      <c r="I129" s="93"/>
      <c r="N129" s="79"/>
      <c r="R129" s="80"/>
    </row>
    <row r="130" spans="2:28" ht="15" customHeight="1" x14ac:dyDescent="0.15">
      <c r="B130" s="259"/>
      <c r="C130" s="260"/>
      <c r="D130" s="82"/>
      <c r="E130" s="83"/>
      <c r="F130" s="84"/>
      <c r="G130" s="85"/>
      <c r="H130" s="85"/>
      <c r="I130" s="86"/>
      <c r="M130" s="112"/>
    </row>
    <row r="131" spans="2:28" ht="15" customHeight="1" x14ac:dyDescent="0.15">
      <c r="B131" s="257"/>
      <c r="C131" s="258"/>
      <c r="D131" s="89"/>
      <c r="E131" s="90"/>
      <c r="F131" s="91"/>
      <c r="G131" s="92"/>
      <c r="H131" s="92"/>
      <c r="I131" s="93"/>
      <c r="AB131" s="104"/>
    </row>
    <row r="132" spans="2:28" ht="15" customHeight="1" x14ac:dyDescent="0.15">
      <c r="B132" s="259"/>
      <c r="C132" s="260"/>
      <c r="D132" s="82"/>
      <c r="E132" s="83"/>
      <c r="F132" s="84"/>
      <c r="G132" s="85"/>
      <c r="H132" s="85"/>
      <c r="I132" s="86"/>
      <c r="M132" s="113"/>
    </row>
    <row r="133" spans="2:28" ht="15" customHeight="1" x14ac:dyDescent="0.15">
      <c r="B133" s="257"/>
      <c r="C133" s="258"/>
      <c r="D133" s="89"/>
      <c r="E133" s="90"/>
      <c r="F133" s="91"/>
      <c r="G133" s="92"/>
      <c r="H133" s="92"/>
      <c r="I133" s="93"/>
      <c r="M133" s="113"/>
    </row>
    <row r="134" spans="2:28" ht="15" customHeight="1" x14ac:dyDescent="0.15">
      <c r="B134" s="259"/>
      <c r="C134" s="260"/>
      <c r="D134" s="82"/>
      <c r="E134" s="83"/>
      <c r="F134" s="84"/>
      <c r="G134" s="85"/>
      <c r="H134" s="85"/>
      <c r="I134" s="86"/>
      <c r="M134" s="113"/>
    </row>
    <row r="135" spans="2:28" ht="15" customHeight="1" x14ac:dyDescent="0.15">
      <c r="B135" s="257"/>
      <c r="C135" s="258"/>
      <c r="D135" s="89"/>
      <c r="E135" s="90"/>
      <c r="F135" s="91"/>
      <c r="G135" s="92"/>
      <c r="H135" s="92"/>
      <c r="I135" s="93"/>
    </row>
    <row r="136" spans="2:28" ht="15" customHeight="1" x14ac:dyDescent="0.15">
      <c r="B136" s="259"/>
      <c r="C136" s="260"/>
      <c r="D136" s="82"/>
      <c r="E136" s="83"/>
      <c r="F136" s="84"/>
      <c r="G136" s="85"/>
      <c r="H136" s="85"/>
      <c r="I136" s="86"/>
    </row>
    <row r="137" spans="2:28" ht="15" customHeight="1" x14ac:dyDescent="0.15">
      <c r="B137" s="257"/>
      <c r="C137" s="258"/>
      <c r="D137" s="89"/>
      <c r="E137" s="90"/>
      <c r="F137" s="91"/>
      <c r="G137" s="92"/>
      <c r="H137" s="92"/>
      <c r="I137" s="93"/>
    </row>
    <row r="138" spans="2:28" ht="15" customHeight="1" x14ac:dyDescent="0.15">
      <c r="B138" s="259"/>
      <c r="C138" s="260"/>
      <c r="D138" s="82"/>
      <c r="E138" s="105"/>
      <c r="F138" s="84"/>
      <c r="G138" s="85"/>
      <c r="H138" s="85"/>
      <c r="I138" s="86"/>
    </row>
    <row r="139" spans="2:28" ht="15" customHeight="1" x14ac:dyDescent="0.15">
      <c r="B139" s="257"/>
      <c r="C139" s="258"/>
      <c r="D139" s="89"/>
      <c r="E139" s="106"/>
      <c r="F139" s="91"/>
      <c r="G139" s="92"/>
      <c r="H139" s="92"/>
      <c r="I139" s="93"/>
    </row>
    <row r="140" spans="2:28" ht="15" customHeight="1" x14ac:dyDescent="0.15">
      <c r="B140" s="259"/>
      <c r="C140" s="260"/>
      <c r="D140" s="82"/>
      <c r="E140" s="83"/>
      <c r="F140" s="84"/>
      <c r="G140" s="85"/>
      <c r="H140" s="85"/>
      <c r="I140" s="95"/>
    </row>
    <row r="141" spans="2:28" ht="15" customHeight="1" x14ac:dyDescent="0.15">
      <c r="B141" s="257"/>
      <c r="C141" s="258"/>
      <c r="D141" s="89"/>
      <c r="E141" s="90"/>
      <c r="F141" s="91"/>
      <c r="G141" s="92"/>
      <c r="H141" s="92"/>
      <c r="I141" s="93"/>
    </row>
    <row r="142" spans="2:28" ht="15" customHeight="1" x14ac:dyDescent="0.15">
      <c r="B142" s="259"/>
      <c r="C142" s="260"/>
      <c r="D142" s="82"/>
      <c r="E142" s="83"/>
      <c r="F142" s="84"/>
      <c r="G142" s="85"/>
      <c r="H142" s="85"/>
      <c r="I142" s="94"/>
    </row>
    <row r="143" spans="2:28" ht="15" customHeight="1" x14ac:dyDescent="0.15">
      <c r="B143" s="257"/>
      <c r="C143" s="258"/>
      <c r="D143" s="89"/>
      <c r="E143" s="90"/>
      <c r="F143" s="91"/>
      <c r="G143" s="92"/>
      <c r="H143" s="92"/>
      <c r="I143" s="93"/>
      <c r="S143" s="96"/>
    </row>
    <row r="144" spans="2:28" ht="15" customHeight="1" x14ac:dyDescent="0.15">
      <c r="B144" s="259"/>
      <c r="C144" s="260"/>
      <c r="D144" s="82"/>
      <c r="E144" s="83"/>
      <c r="F144" s="84"/>
      <c r="G144" s="85"/>
      <c r="H144" s="85"/>
      <c r="I144" s="95"/>
      <c r="Q144" s="96"/>
    </row>
    <row r="145" spans="2:28" ht="15" customHeight="1" x14ac:dyDescent="0.15">
      <c r="B145" s="257"/>
      <c r="C145" s="258"/>
      <c r="D145" s="89"/>
      <c r="E145" s="90"/>
      <c r="F145" s="91"/>
      <c r="G145" s="92"/>
      <c r="H145" s="92"/>
      <c r="I145" s="93"/>
    </row>
    <row r="146" spans="2:28" ht="15" customHeight="1" x14ac:dyDescent="0.15">
      <c r="B146" s="261"/>
      <c r="C146" s="262"/>
      <c r="D146" s="82"/>
      <c r="E146" s="83"/>
      <c r="F146" s="84"/>
      <c r="G146" s="85"/>
      <c r="H146" s="85"/>
      <c r="I146" s="95"/>
    </row>
    <row r="147" spans="2:28" ht="15" customHeight="1" x14ac:dyDescent="0.15">
      <c r="B147" s="257"/>
      <c r="C147" s="258"/>
      <c r="D147" s="89"/>
      <c r="E147" s="90"/>
      <c r="F147" s="91"/>
      <c r="G147" s="92"/>
      <c r="H147" s="92"/>
      <c r="I147" s="102"/>
      <c r="Q147" s="103"/>
    </row>
    <row r="148" spans="2:28" ht="15" customHeight="1" x14ac:dyDescent="0.15">
      <c r="B148" s="255"/>
      <c r="C148" s="256"/>
      <c r="D148" s="82"/>
      <c r="E148" s="83"/>
      <c r="F148" s="84"/>
      <c r="G148" s="85"/>
      <c r="H148" s="85"/>
      <c r="I148" s="95"/>
    </row>
    <row r="149" spans="2:28" ht="15" customHeight="1" x14ac:dyDescent="0.15">
      <c r="B149" s="257"/>
      <c r="C149" s="258"/>
      <c r="D149" s="89"/>
      <c r="E149" s="90"/>
      <c r="F149" s="91"/>
      <c r="G149" s="92"/>
      <c r="H149" s="92"/>
      <c r="I149" s="101"/>
    </row>
    <row r="150" spans="2:28" ht="15" customHeight="1" x14ac:dyDescent="0.15">
      <c r="E150" s="80"/>
    </row>
    <row r="151" spans="2:28" ht="15" customHeight="1" x14ac:dyDescent="0.15">
      <c r="X151" s="79"/>
      <c r="Z151" s="87"/>
      <c r="AB151" s="88"/>
    </row>
    <row r="152" spans="2:28" ht="15" customHeight="1" x14ac:dyDescent="0.15">
      <c r="B152" s="263"/>
      <c r="C152" s="261"/>
      <c r="D152" s="264"/>
      <c r="E152" s="264"/>
      <c r="F152" s="264"/>
      <c r="G152" s="262"/>
      <c r="H152" s="77"/>
      <c r="I152" s="78"/>
      <c r="X152" s="79"/>
      <c r="AB152" s="80"/>
    </row>
    <row r="153" spans="2:28" ht="15" customHeight="1" x14ac:dyDescent="0.15">
      <c r="B153" s="263"/>
      <c r="C153" s="265"/>
      <c r="D153" s="266"/>
      <c r="E153" s="266"/>
      <c r="F153" s="266"/>
      <c r="G153" s="267"/>
      <c r="H153" s="81"/>
      <c r="I153" s="78"/>
      <c r="X153" s="79"/>
      <c r="AB153" s="80"/>
    </row>
    <row r="154" spans="2:28" ht="15" customHeight="1" x14ac:dyDescent="0.15">
      <c r="B154" s="268"/>
      <c r="C154" s="269"/>
      <c r="D154" s="263"/>
      <c r="E154" s="263"/>
      <c r="F154" s="263"/>
      <c r="G154" s="263"/>
      <c r="H154" s="263"/>
      <c r="I154" s="263"/>
      <c r="X154" s="79"/>
      <c r="AB154" s="80"/>
    </row>
    <row r="155" spans="2:28" ht="15" customHeight="1" x14ac:dyDescent="0.15">
      <c r="B155" s="270"/>
      <c r="C155" s="271"/>
      <c r="D155" s="263"/>
      <c r="E155" s="263"/>
      <c r="F155" s="263"/>
      <c r="G155" s="263"/>
      <c r="H155" s="263"/>
      <c r="I155" s="263"/>
      <c r="AB155" s="103"/>
    </row>
    <row r="156" spans="2:28" ht="15" customHeight="1" x14ac:dyDescent="0.15">
      <c r="B156" s="259"/>
      <c r="C156" s="260"/>
      <c r="D156" s="82"/>
      <c r="E156" s="83"/>
      <c r="F156" s="84"/>
      <c r="G156" s="85"/>
      <c r="H156" s="85"/>
      <c r="I156" s="86"/>
      <c r="N156" s="79"/>
      <c r="P156" s="87"/>
      <c r="R156" s="88"/>
    </row>
    <row r="157" spans="2:28" ht="15" customHeight="1" x14ac:dyDescent="0.15">
      <c r="B157" s="257"/>
      <c r="C157" s="258"/>
      <c r="D157" s="89"/>
      <c r="E157" s="90"/>
      <c r="F157" s="91"/>
      <c r="G157" s="92"/>
      <c r="H157" s="92"/>
      <c r="I157" s="93"/>
      <c r="N157" s="79"/>
      <c r="R157" s="80"/>
    </row>
    <row r="158" spans="2:28" ht="15" customHeight="1" x14ac:dyDescent="0.15">
      <c r="B158" s="259"/>
      <c r="C158" s="260"/>
      <c r="D158" s="82"/>
      <c r="E158" s="83"/>
      <c r="F158" s="84"/>
      <c r="G158" s="85"/>
      <c r="H158" s="85"/>
      <c r="I158" s="86"/>
      <c r="N158" s="79"/>
      <c r="R158" s="80"/>
    </row>
    <row r="159" spans="2:28" ht="15" customHeight="1" x14ac:dyDescent="0.15">
      <c r="B159" s="257"/>
      <c r="C159" s="258"/>
      <c r="D159" s="89"/>
      <c r="E159" s="90"/>
      <c r="F159" s="91"/>
      <c r="G159" s="92"/>
      <c r="H159" s="92"/>
      <c r="I159" s="93"/>
      <c r="N159" s="79"/>
      <c r="R159" s="80"/>
    </row>
    <row r="160" spans="2:28" ht="15" customHeight="1" x14ac:dyDescent="0.15">
      <c r="B160" s="259"/>
      <c r="C160" s="260"/>
      <c r="D160" s="82"/>
      <c r="E160" s="83"/>
      <c r="F160" s="84"/>
      <c r="G160" s="85"/>
      <c r="H160" s="85"/>
      <c r="I160" s="86"/>
      <c r="M160" s="112"/>
    </row>
    <row r="161" spans="2:28" ht="15" customHeight="1" x14ac:dyDescent="0.15">
      <c r="B161" s="257"/>
      <c r="C161" s="258"/>
      <c r="D161" s="89"/>
      <c r="E161" s="90"/>
      <c r="F161" s="91"/>
      <c r="G161" s="92"/>
      <c r="H161" s="92"/>
      <c r="I161" s="93"/>
      <c r="AB161" s="104"/>
    </row>
    <row r="162" spans="2:28" ht="15" customHeight="1" x14ac:dyDescent="0.15">
      <c r="B162" s="259"/>
      <c r="C162" s="260"/>
      <c r="D162" s="82"/>
      <c r="E162" s="83"/>
      <c r="F162" s="84"/>
      <c r="G162" s="85"/>
      <c r="H162" s="85"/>
      <c r="I162" s="86"/>
      <c r="M162" s="113"/>
    </row>
    <row r="163" spans="2:28" ht="15" customHeight="1" x14ac:dyDescent="0.15">
      <c r="B163" s="257"/>
      <c r="C163" s="258"/>
      <c r="D163" s="89"/>
      <c r="E163" s="90"/>
      <c r="F163" s="91"/>
      <c r="G163" s="92"/>
      <c r="H163" s="92"/>
      <c r="I163" s="93"/>
    </row>
    <row r="164" spans="2:28" ht="15" customHeight="1" x14ac:dyDescent="0.15">
      <c r="B164" s="259"/>
      <c r="C164" s="260"/>
      <c r="D164" s="82"/>
      <c r="E164" s="83"/>
      <c r="F164" s="84"/>
      <c r="G164" s="85"/>
      <c r="H164" s="85"/>
      <c r="I164" s="86"/>
      <c r="M164" s="113"/>
    </row>
    <row r="165" spans="2:28" ht="15" customHeight="1" x14ac:dyDescent="0.15">
      <c r="B165" s="257"/>
      <c r="C165" s="258"/>
      <c r="D165" s="89"/>
      <c r="E165" s="90"/>
      <c r="F165" s="91"/>
      <c r="G165" s="92"/>
      <c r="H165" s="92"/>
      <c r="I165" s="93"/>
    </row>
    <row r="166" spans="2:28" ht="15" customHeight="1" x14ac:dyDescent="0.15">
      <c r="B166" s="259"/>
      <c r="C166" s="260"/>
      <c r="D166" s="82"/>
      <c r="E166" s="83"/>
      <c r="F166" s="84"/>
      <c r="G166" s="85"/>
      <c r="H166" s="85"/>
      <c r="I166" s="86"/>
      <c r="M166" s="113"/>
    </row>
    <row r="167" spans="2:28" ht="15" customHeight="1" x14ac:dyDescent="0.15">
      <c r="B167" s="257"/>
      <c r="C167" s="258"/>
      <c r="D167" s="89"/>
      <c r="E167" s="90"/>
      <c r="F167" s="91"/>
      <c r="G167" s="92"/>
      <c r="H167" s="92"/>
      <c r="I167" s="93"/>
    </row>
    <row r="168" spans="2:28" ht="15" customHeight="1" x14ac:dyDescent="0.15">
      <c r="B168" s="259"/>
      <c r="C168" s="260"/>
      <c r="D168" s="82"/>
      <c r="E168" s="105"/>
      <c r="F168" s="84"/>
      <c r="G168" s="85"/>
      <c r="H168" s="85"/>
      <c r="I168" s="86"/>
    </row>
    <row r="169" spans="2:28" ht="15" customHeight="1" x14ac:dyDescent="0.15">
      <c r="B169" s="257"/>
      <c r="C169" s="258"/>
      <c r="D169" s="89"/>
      <c r="E169" s="106"/>
      <c r="F169" s="91"/>
      <c r="G169" s="92"/>
      <c r="H169" s="92"/>
      <c r="I169" s="93"/>
    </row>
    <row r="170" spans="2:28" ht="15" customHeight="1" x14ac:dyDescent="0.15">
      <c r="B170" s="259"/>
      <c r="C170" s="260"/>
      <c r="D170" s="82"/>
      <c r="E170" s="83"/>
      <c r="F170" s="84"/>
      <c r="G170" s="85"/>
      <c r="H170" s="85"/>
      <c r="I170" s="95"/>
    </row>
    <row r="171" spans="2:28" ht="15" customHeight="1" x14ac:dyDescent="0.15">
      <c r="B171" s="257"/>
      <c r="C171" s="258"/>
      <c r="D171" s="89"/>
      <c r="E171" s="90"/>
      <c r="F171" s="91"/>
      <c r="G171" s="92"/>
      <c r="H171" s="92"/>
      <c r="I171" s="93"/>
    </row>
    <row r="172" spans="2:28" ht="15" customHeight="1" x14ac:dyDescent="0.15">
      <c r="B172" s="259"/>
      <c r="C172" s="260"/>
      <c r="D172" s="82"/>
      <c r="E172" s="83"/>
      <c r="F172" s="84"/>
      <c r="G172" s="85"/>
      <c r="H172" s="85"/>
      <c r="I172" s="94"/>
    </row>
    <row r="173" spans="2:28" ht="15" customHeight="1" x14ac:dyDescent="0.15">
      <c r="B173" s="257"/>
      <c r="C173" s="258"/>
      <c r="D173" s="89"/>
      <c r="E173" s="90"/>
      <c r="F173" s="91"/>
      <c r="G173" s="92"/>
      <c r="H173" s="92"/>
      <c r="I173" s="93"/>
      <c r="S173" s="96"/>
    </row>
    <row r="174" spans="2:28" ht="15" customHeight="1" x14ac:dyDescent="0.15">
      <c r="B174" s="259"/>
      <c r="C174" s="260"/>
      <c r="D174" s="82"/>
      <c r="E174" s="83"/>
      <c r="F174" s="84"/>
      <c r="G174" s="85"/>
      <c r="H174" s="85"/>
      <c r="I174" s="95"/>
      <c r="Q174" s="96"/>
    </row>
    <row r="175" spans="2:28" ht="15" customHeight="1" x14ac:dyDescent="0.15">
      <c r="B175" s="257"/>
      <c r="C175" s="258"/>
      <c r="D175" s="89"/>
      <c r="E175" s="90"/>
      <c r="F175" s="91"/>
      <c r="G175" s="92"/>
      <c r="H175" s="92"/>
      <c r="I175" s="93"/>
    </row>
    <row r="176" spans="2:28" ht="15" customHeight="1" x14ac:dyDescent="0.15">
      <c r="B176" s="261"/>
      <c r="C176" s="262"/>
      <c r="D176" s="82"/>
      <c r="E176" s="83"/>
      <c r="F176" s="84"/>
      <c r="G176" s="85"/>
      <c r="H176" s="85"/>
      <c r="I176" s="95"/>
    </row>
    <row r="177" spans="2:28" ht="15" customHeight="1" x14ac:dyDescent="0.15">
      <c r="B177" s="257"/>
      <c r="C177" s="258"/>
      <c r="D177" s="89"/>
      <c r="E177" s="90"/>
      <c r="F177" s="91"/>
      <c r="G177" s="92"/>
      <c r="H177" s="92"/>
      <c r="I177" s="102"/>
      <c r="Q177" s="103"/>
    </row>
    <row r="178" spans="2:28" ht="15" customHeight="1" x14ac:dyDescent="0.15">
      <c r="B178" s="255"/>
      <c r="C178" s="256"/>
      <c r="D178" s="82"/>
      <c r="E178" s="83"/>
      <c r="F178" s="84"/>
      <c r="G178" s="85"/>
      <c r="H178" s="85"/>
      <c r="I178" s="95"/>
    </row>
    <row r="179" spans="2:28" ht="15" customHeight="1" x14ac:dyDescent="0.15">
      <c r="B179" s="257"/>
      <c r="C179" s="258"/>
      <c r="D179" s="89"/>
      <c r="E179" s="90"/>
      <c r="F179" s="91"/>
      <c r="G179" s="92"/>
      <c r="H179" s="92"/>
      <c r="I179" s="101"/>
    </row>
    <row r="180" spans="2:28" ht="15" customHeight="1" x14ac:dyDescent="0.15">
      <c r="E180" s="80"/>
    </row>
    <row r="181" spans="2:28" ht="15" customHeight="1" x14ac:dyDescent="0.15">
      <c r="X181" s="79"/>
      <c r="Z181" s="87"/>
      <c r="AB181" s="88"/>
    </row>
    <row r="182" spans="2:28" ht="15" customHeight="1" x14ac:dyDescent="0.15">
      <c r="B182" s="263"/>
      <c r="C182" s="261"/>
      <c r="D182" s="264"/>
      <c r="E182" s="264"/>
      <c r="F182" s="264"/>
      <c r="G182" s="262"/>
      <c r="H182" s="77"/>
      <c r="I182" s="78"/>
      <c r="X182" s="79"/>
      <c r="AB182" s="80"/>
    </row>
    <row r="183" spans="2:28" ht="15" customHeight="1" x14ac:dyDescent="0.15">
      <c r="B183" s="263"/>
      <c r="C183" s="265"/>
      <c r="D183" s="266"/>
      <c r="E183" s="266"/>
      <c r="F183" s="266"/>
      <c r="G183" s="267"/>
      <c r="H183" s="81"/>
      <c r="I183" s="78"/>
      <c r="X183" s="79"/>
      <c r="AB183" s="80"/>
    </row>
    <row r="184" spans="2:28" ht="15" customHeight="1" x14ac:dyDescent="0.15">
      <c r="B184" s="268"/>
      <c r="C184" s="269"/>
      <c r="D184" s="263"/>
      <c r="E184" s="263"/>
      <c r="F184" s="263"/>
      <c r="G184" s="263"/>
      <c r="H184" s="263"/>
      <c r="I184" s="263"/>
      <c r="X184" s="79"/>
      <c r="AB184" s="80"/>
    </row>
    <row r="185" spans="2:28" ht="15" customHeight="1" x14ac:dyDescent="0.15">
      <c r="B185" s="270"/>
      <c r="C185" s="271"/>
      <c r="D185" s="263"/>
      <c r="E185" s="263"/>
      <c r="F185" s="263"/>
      <c r="G185" s="263"/>
      <c r="H185" s="263"/>
      <c r="I185" s="263"/>
      <c r="AB185" s="103"/>
    </row>
    <row r="186" spans="2:28" ht="15" customHeight="1" x14ac:dyDescent="0.15">
      <c r="B186" s="259"/>
      <c r="C186" s="260"/>
      <c r="D186" s="82"/>
      <c r="E186" s="83"/>
      <c r="F186" s="84"/>
      <c r="G186" s="85"/>
      <c r="H186" s="85"/>
      <c r="I186" s="86"/>
      <c r="N186" s="79"/>
      <c r="P186" s="87"/>
      <c r="R186" s="88"/>
    </row>
    <row r="187" spans="2:28" ht="15" customHeight="1" x14ac:dyDescent="0.15">
      <c r="B187" s="257"/>
      <c r="C187" s="258"/>
      <c r="D187" s="89"/>
      <c r="E187" s="90"/>
      <c r="F187" s="91"/>
      <c r="G187" s="92"/>
      <c r="H187" s="92"/>
      <c r="I187" s="93"/>
      <c r="N187" s="79"/>
      <c r="R187" s="80"/>
    </row>
    <row r="188" spans="2:28" ht="15" customHeight="1" x14ac:dyDescent="0.15">
      <c r="B188" s="259"/>
      <c r="C188" s="260"/>
      <c r="D188" s="82"/>
      <c r="E188" s="83"/>
      <c r="F188" s="84"/>
      <c r="G188" s="85"/>
      <c r="H188" s="85"/>
      <c r="I188" s="86"/>
      <c r="N188" s="79"/>
      <c r="R188" s="80"/>
    </row>
    <row r="189" spans="2:28" ht="15" customHeight="1" x14ac:dyDescent="0.15">
      <c r="B189" s="257"/>
      <c r="C189" s="258"/>
      <c r="D189" s="89"/>
      <c r="E189" s="90"/>
      <c r="F189" s="91"/>
      <c r="G189" s="92"/>
      <c r="H189" s="92"/>
      <c r="I189" s="93"/>
      <c r="N189" s="79"/>
      <c r="R189" s="80"/>
    </row>
    <row r="190" spans="2:28" ht="15" customHeight="1" x14ac:dyDescent="0.15">
      <c r="B190" s="259"/>
      <c r="C190" s="260"/>
      <c r="D190" s="82"/>
      <c r="E190" s="83"/>
      <c r="F190" s="84"/>
      <c r="G190" s="85"/>
      <c r="H190" s="85"/>
      <c r="I190" s="86"/>
      <c r="M190" s="112"/>
    </row>
    <row r="191" spans="2:28" ht="15" customHeight="1" x14ac:dyDescent="0.15">
      <c r="B191" s="257"/>
      <c r="C191" s="258"/>
      <c r="D191" s="89"/>
      <c r="E191" s="90"/>
      <c r="F191" s="91"/>
      <c r="G191" s="92"/>
      <c r="H191" s="92"/>
      <c r="I191" s="93"/>
      <c r="AB191" s="104"/>
    </row>
    <row r="192" spans="2:28" ht="15" customHeight="1" x14ac:dyDescent="0.15">
      <c r="B192" s="259"/>
      <c r="C192" s="260"/>
      <c r="D192" s="82"/>
      <c r="E192" s="83"/>
      <c r="F192" s="84"/>
      <c r="G192" s="85"/>
      <c r="H192" s="85"/>
      <c r="I192" s="86"/>
      <c r="M192" s="113"/>
    </row>
    <row r="193" spans="2:19" ht="15" customHeight="1" x14ac:dyDescent="0.15">
      <c r="B193" s="257"/>
      <c r="C193" s="258"/>
      <c r="D193" s="89"/>
      <c r="E193" s="90"/>
      <c r="F193" s="91"/>
      <c r="G193" s="92"/>
      <c r="H193" s="92"/>
      <c r="I193" s="93"/>
    </row>
    <row r="194" spans="2:19" ht="15" customHeight="1" x14ac:dyDescent="0.15">
      <c r="B194" s="259"/>
      <c r="C194" s="260"/>
      <c r="D194" s="82"/>
      <c r="E194" s="83"/>
      <c r="F194" s="84"/>
      <c r="G194" s="85"/>
      <c r="H194" s="85"/>
      <c r="I194" s="86"/>
      <c r="M194" s="113"/>
    </row>
    <row r="195" spans="2:19" ht="15" customHeight="1" x14ac:dyDescent="0.15">
      <c r="B195" s="257"/>
      <c r="C195" s="258"/>
      <c r="D195" s="89"/>
      <c r="E195" s="90"/>
      <c r="F195" s="91"/>
      <c r="G195" s="92"/>
      <c r="H195" s="92"/>
      <c r="I195" s="93"/>
    </row>
    <row r="196" spans="2:19" ht="15" customHeight="1" x14ac:dyDescent="0.15">
      <c r="B196" s="259"/>
      <c r="C196" s="260"/>
      <c r="D196" s="82"/>
      <c r="E196" s="83"/>
      <c r="F196" s="84"/>
      <c r="G196" s="85"/>
      <c r="H196" s="85"/>
      <c r="I196" s="86"/>
      <c r="M196" s="113"/>
    </row>
    <row r="197" spans="2:19" ht="15" customHeight="1" x14ac:dyDescent="0.15">
      <c r="B197" s="257"/>
      <c r="C197" s="258"/>
      <c r="D197" s="89"/>
      <c r="E197" s="90"/>
      <c r="F197" s="91"/>
      <c r="G197" s="92"/>
      <c r="H197" s="92"/>
      <c r="I197" s="93"/>
    </row>
    <row r="198" spans="2:19" ht="15" customHeight="1" x14ac:dyDescent="0.15">
      <c r="B198" s="259"/>
      <c r="C198" s="260"/>
      <c r="D198" s="82"/>
      <c r="E198" s="105"/>
      <c r="F198" s="84"/>
      <c r="G198" s="85"/>
      <c r="H198" s="85"/>
      <c r="I198" s="86"/>
    </row>
    <row r="199" spans="2:19" ht="15" customHeight="1" x14ac:dyDescent="0.15">
      <c r="B199" s="257"/>
      <c r="C199" s="258"/>
      <c r="D199" s="89"/>
      <c r="E199" s="106"/>
      <c r="F199" s="91"/>
      <c r="G199" s="92"/>
      <c r="H199" s="92"/>
      <c r="I199" s="93"/>
    </row>
    <row r="200" spans="2:19" ht="15" customHeight="1" x14ac:dyDescent="0.15">
      <c r="B200" s="259"/>
      <c r="C200" s="260"/>
      <c r="D200" s="82"/>
      <c r="E200" s="83"/>
      <c r="F200" s="84"/>
      <c r="G200" s="85"/>
      <c r="H200" s="85"/>
      <c r="I200" s="95"/>
    </row>
    <row r="201" spans="2:19" ht="15" customHeight="1" x14ac:dyDescent="0.15">
      <c r="B201" s="257"/>
      <c r="C201" s="258"/>
      <c r="D201" s="89"/>
      <c r="E201" s="90"/>
      <c r="F201" s="91"/>
      <c r="G201" s="92"/>
      <c r="H201" s="92"/>
      <c r="I201" s="93"/>
    </row>
    <row r="202" spans="2:19" ht="15" customHeight="1" x14ac:dyDescent="0.15">
      <c r="B202" s="259"/>
      <c r="C202" s="260"/>
      <c r="D202" s="82"/>
      <c r="E202" s="83"/>
      <c r="F202" s="84"/>
      <c r="G202" s="85"/>
      <c r="H202" s="85"/>
      <c r="I202" s="94"/>
    </row>
    <row r="203" spans="2:19" ht="15" customHeight="1" x14ac:dyDescent="0.15">
      <c r="B203" s="257"/>
      <c r="C203" s="258"/>
      <c r="D203" s="89"/>
      <c r="E203" s="90"/>
      <c r="F203" s="91"/>
      <c r="G203" s="92"/>
      <c r="H203" s="92"/>
      <c r="I203" s="93"/>
      <c r="S203" s="96"/>
    </row>
    <row r="204" spans="2:19" ht="15" customHeight="1" x14ac:dyDescent="0.15">
      <c r="B204" s="259"/>
      <c r="C204" s="260"/>
      <c r="D204" s="82"/>
      <c r="E204" s="83"/>
      <c r="F204" s="84"/>
      <c r="G204" s="85"/>
      <c r="H204" s="85"/>
      <c r="I204" s="95"/>
      <c r="Q204" s="96"/>
    </row>
    <row r="205" spans="2:19" ht="15" customHeight="1" x14ac:dyDescent="0.15">
      <c r="B205" s="257"/>
      <c r="C205" s="258"/>
      <c r="D205" s="89"/>
      <c r="E205" s="90"/>
      <c r="F205" s="91"/>
      <c r="G205" s="92"/>
      <c r="H205" s="92"/>
      <c r="I205" s="93"/>
    </row>
    <row r="206" spans="2:19" ht="15" customHeight="1" x14ac:dyDescent="0.15">
      <c r="B206" s="261"/>
      <c r="C206" s="262"/>
      <c r="D206" s="82"/>
      <c r="E206" s="83"/>
      <c r="F206" s="84"/>
      <c r="G206" s="85"/>
      <c r="H206" s="85"/>
      <c r="I206" s="95"/>
    </row>
    <row r="207" spans="2:19" ht="15" customHeight="1" x14ac:dyDescent="0.15">
      <c r="B207" s="257"/>
      <c r="C207" s="258"/>
      <c r="D207" s="89"/>
      <c r="E207" s="90"/>
      <c r="F207" s="91"/>
      <c r="G207" s="92"/>
      <c r="H207" s="92"/>
      <c r="I207" s="102"/>
      <c r="Q207" s="103"/>
    </row>
    <row r="208" spans="2:19" ht="15" customHeight="1" x14ac:dyDescent="0.15">
      <c r="B208" s="255"/>
      <c r="C208" s="256"/>
      <c r="D208" s="82"/>
      <c r="E208" s="83"/>
      <c r="F208" s="84"/>
      <c r="G208" s="85"/>
      <c r="H208" s="85"/>
      <c r="I208" s="95"/>
    </row>
    <row r="209" spans="2:28" ht="15" customHeight="1" x14ac:dyDescent="0.15">
      <c r="B209" s="257"/>
      <c r="C209" s="258"/>
      <c r="D209" s="89"/>
      <c r="E209" s="90"/>
      <c r="F209" s="91"/>
      <c r="G209" s="92"/>
      <c r="H209" s="92"/>
      <c r="I209" s="101"/>
    </row>
    <row r="210" spans="2:28" ht="15" customHeight="1" x14ac:dyDescent="0.15">
      <c r="E210" s="80"/>
    </row>
    <row r="211" spans="2:28" ht="15" customHeight="1" x14ac:dyDescent="0.15">
      <c r="X211" s="79"/>
      <c r="Z211" s="87"/>
      <c r="AB211" s="88"/>
    </row>
    <row r="212" spans="2:28" ht="15" customHeight="1" x14ac:dyDescent="0.15">
      <c r="B212" s="263"/>
      <c r="C212" s="261"/>
      <c r="D212" s="264"/>
      <c r="E212" s="264"/>
      <c r="F212" s="264"/>
      <c r="G212" s="262"/>
      <c r="H212" s="77"/>
      <c r="I212" s="78"/>
      <c r="X212" s="79"/>
      <c r="AB212" s="80"/>
    </row>
    <row r="213" spans="2:28" ht="15" customHeight="1" x14ac:dyDescent="0.15">
      <c r="B213" s="263"/>
      <c r="C213" s="265"/>
      <c r="D213" s="266"/>
      <c r="E213" s="266"/>
      <c r="F213" s="266"/>
      <c r="G213" s="267"/>
      <c r="H213" s="81"/>
      <c r="I213" s="78"/>
      <c r="X213" s="79"/>
      <c r="AB213" s="80"/>
    </row>
    <row r="214" spans="2:28" ht="15" customHeight="1" x14ac:dyDescent="0.15">
      <c r="B214" s="268"/>
      <c r="C214" s="269"/>
      <c r="D214" s="263"/>
      <c r="E214" s="263"/>
      <c r="F214" s="263"/>
      <c r="G214" s="263"/>
      <c r="H214" s="263"/>
      <c r="I214" s="263"/>
      <c r="X214" s="79"/>
      <c r="AB214" s="80"/>
    </row>
    <row r="215" spans="2:28" ht="15" customHeight="1" x14ac:dyDescent="0.15">
      <c r="B215" s="270"/>
      <c r="C215" s="271"/>
      <c r="D215" s="263"/>
      <c r="E215" s="263"/>
      <c r="F215" s="263"/>
      <c r="G215" s="263"/>
      <c r="H215" s="263"/>
      <c r="I215" s="263"/>
      <c r="AB215" s="103"/>
    </row>
    <row r="216" spans="2:28" ht="15" customHeight="1" x14ac:dyDescent="0.15">
      <c r="B216" s="259"/>
      <c r="C216" s="260"/>
      <c r="D216" s="82"/>
      <c r="E216" s="83"/>
      <c r="F216" s="84"/>
      <c r="G216" s="85"/>
      <c r="H216" s="85"/>
      <c r="I216" s="86"/>
      <c r="N216" s="79"/>
      <c r="P216" s="87"/>
      <c r="R216" s="88"/>
    </row>
    <row r="217" spans="2:28" ht="15" customHeight="1" x14ac:dyDescent="0.15">
      <c r="B217" s="257"/>
      <c r="C217" s="258"/>
      <c r="D217" s="89"/>
      <c r="E217" s="90"/>
      <c r="F217" s="91"/>
      <c r="G217" s="92"/>
      <c r="H217" s="92"/>
      <c r="I217" s="93"/>
      <c r="N217" s="79"/>
      <c r="R217" s="80"/>
    </row>
    <row r="218" spans="2:28" ht="15" customHeight="1" x14ac:dyDescent="0.15">
      <c r="B218" s="259"/>
      <c r="C218" s="260"/>
      <c r="D218" s="82"/>
      <c r="E218" s="83"/>
      <c r="F218" s="84"/>
      <c r="G218" s="85"/>
      <c r="H218" s="85"/>
      <c r="I218" s="86"/>
      <c r="N218" s="79"/>
      <c r="R218" s="80"/>
    </row>
    <row r="219" spans="2:28" ht="15" customHeight="1" x14ac:dyDescent="0.15">
      <c r="B219" s="257"/>
      <c r="C219" s="258"/>
      <c r="D219" s="89"/>
      <c r="E219" s="90"/>
      <c r="F219" s="91"/>
      <c r="G219" s="92"/>
      <c r="H219" s="92"/>
      <c r="I219" s="93"/>
      <c r="N219" s="79"/>
      <c r="R219" s="80"/>
    </row>
    <row r="220" spans="2:28" ht="15" customHeight="1" x14ac:dyDescent="0.15">
      <c r="B220" s="259"/>
      <c r="C220" s="260"/>
      <c r="D220" s="82"/>
      <c r="E220" s="83"/>
      <c r="F220" s="84"/>
      <c r="G220" s="85"/>
      <c r="H220" s="85"/>
      <c r="I220" s="86"/>
      <c r="M220" s="112"/>
    </row>
    <row r="221" spans="2:28" ht="15" customHeight="1" x14ac:dyDescent="0.15">
      <c r="B221" s="257"/>
      <c r="C221" s="258"/>
      <c r="D221" s="89"/>
      <c r="E221" s="90"/>
      <c r="F221" s="91"/>
      <c r="G221" s="92"/>
      <c r="H221" s="92"/>
      <c r="I221" s="93"/>
      <c r="AB221" s="104"/>
    </row>
    <row r="222" spans="2:28" ht="15" customHeight="1" x14ac:dyDescent="0.15">
      <c r="B222" s="259"/>
      <c r="C222" s="260"/>
      <c r="D222" s="82"/>
      <c r="E222" s="83"/>
      <c r="F222" s="84"/>
      <c r="G222" s="85"/>
      <c r="H222" s="85"/>
      <c r="I222" s="86"/>
      <c r="M222" s="113"/>
    </row>
    <row r="223" spans="2:28" ht="15" customHeight="1" x14ac:dyDescent="0.15">
      <c r="B223" s="257"/>
      <c r="C223" s="258"/>
      <c r="D223" s="89"/>
      <c r="E223" s="90"/>
      <c r="F223" s="91"/>
      <c r="G223" s="92"/>
      <c r="H223" s="92"/>
      <c r="I223" s="93"/>
    </row>
    <row r="224" spans="2:28" ht="15" customHeight="1" x14ac:dyDescent="0.15">
      <c r="B224" s="259"/>
      <c r="C224" s="260"/>
      <c r="D224" s="82"/>
      <c r="E224" s="83"/>
      <c r="F224" s="84"/>
      <c r="G224" s="85"/>
      <c r="H224" s="85"/>
      <c r="I224" s="86"/>
      <c r="M224" s="113"/>
    </row>
    <row r="225" spans="2:19" ht="15" customHeight="1" x14ac:dyDescent="0.15">
      <c r="B225" s="257"/>
      <c r="C225" s="258"/>
      <c r="D225" s="89"/>
      <c r="E225" s="90"/>
      <c r="F225" s="91"/>
      <c r="G225" s="92"/>
      <c r="H225" s="92"/>
      <c r="I225" s="93"/>
    </row>
    <row r="226" spans="2:19" ht="15" customHeight="1" x14ac:dyDescent="0.15">
      <c r="B226" s="259"/>
      <c r="C226" s="260"/>
      <c r="D226" s="82"/>
      <c r="E226" s="83"/>
      <c r="F226" s="84"/>
      <c r="G226" s="85"/>
      <c r="H226" s="85"/>
      <c r="I226" s="86"/>
      <c r="M226" s="113"/>
    </row>
    <row r="227" spans="2:19" ht="15" customHeight="1" x14ac:dyDescent="0.15">
      <c r="B227" s="257"/>
      <c r="C227" s="258"/>
      <c r="D227" s="89"/>
      <c r="E227" s="90"/>
      <c r="F227" s="91"/>
      <c r="G227" s="92"/>
      <c r="H227" s="92"/>
      <c r="I227" s="93"/>
    </row>
    <row r="228" spans="2:19" ht="15" customHeight="1" x14ac:dyDescent="0.15">
      <c r="B228" s="259"/>
      <c r="C228" s="260"/>
      <c r="D228" s="82"/>
      <c r="E228" s="105"/>
      <c r="F228" s="84"/>
      <c r="G228" s="85"/>
      <c r="H228" s="85"/>
      <c r="I228" s="86"/>
    </row>
    <row r="229" spans="2:19" ht="15" customHeight="1" x14ac:dyDescent="0.15">
      <c r="B229" s="257"/>
      <c r="C229" s="258"/>
      <c r="D229" s="89"/>
      <c r="E229" s="106"/>
      <c r="F229" s="91"/>
      <c r="G229" s="92"/>
      <c r="H229" s="92"/>
      <c r="I229" s="93"/>
    </row>
    <row r="230" spans="2:19" ht="15" customHeight="1" x14ac:dyDescent="0.15">
      <c r="B230" s="259"/>
      <c r="C230" s="260"/>
      <c r="D230" s="82"/>
      <c r="E230" s="83"/>
      <c r="F230" s="84"/>
      <c r="G230" s="85"/>
      <c r="H230" s="85"/>
      <c r="I230" s="95"/>
    </row>
    <row r="231" spans="2:19" ht="15" customHeight="1" x14ac:dyDescent="0.15">
      <c r="B231" s="257"/>
      <c r="C231" s="258"/>
      <c r="D231" s="89"/>
      <c r="E231" s="90"/>
      <c r="F231" s="91"/>
      <c r="G231" s="92"/>
      <c r="H231" s="92"/>
      <c r="I231" s="93"/>
    </row>
    <row r="232" spans="2:19" ht="15" customHeight="1" x14ac:dyDescent="0.15">
      <c r="B232" s="259"/>
      <c r="C232" s="260"/>
      <c r="D232" s="82"/>
      <c r="E232" s="83"/>
      <c r="F232" s="84"/>
      <c r="G232" s="85"/>
      <c r="H232" s="85"/>
      <c r="I232" s="94"/>
    </row>
    <row r="233" spans="2:19" ht="15" customHeight="1" x14ac:dyDescent="0.15">
      <c r="B233" s="257"/>
      <c r="C233" s="258"/>
      <c r="D233" s="89"/>
      <c r="E233" s="90"/>
      <c r="F233" s="91"/>
      <c r="G233" s="92"/>
      <c r="H233" s="92"/>
      <c r="I233" s="93"/>
      <c r="S233" s="96"/>
    </row>
    <row r="234" spans="2:19" ht="15" customHeight="1" x14ac:dyDescent="0.15">
      <c r="B234" s="259"/>
      <c r="C234" s="260"/>
      <c r="D234" s="82"/>
      <c r="E234" s="83"/>
      <c r="F234" s="84"/>
      <c r="G234" s="85"/>
      <c r="H234" s="85"/>
      <c r="I234" s="95"/>
      <c r="Q234" s="96"/>
    </row>
    <row r="235" spans="2:19" ht="15" customHeight="1" x14ac:dyDescent="0.15">
      <c r="B235" s="257"/>
      <c r="C235" s="258"/>
      <c r="D235" s="89"/>
      <c r="E235" s="90"/>
      <c r="F235" s="91"/>
      <c r="G235" s="92"/>
      <c r="H235" s="92"/>
      <c r="I235" s="93"/>
    </row>
    <row r="236" spans="2:19" ht="15" customHeight="1" x14ac:dyDescent="0.15">
      <c r="B236" s="261"/>
      <c r="C236" s="262"/>
      <c r="D236" s="82"/>
      <c r="E236" s="83"/>
      <c r="F236" s="84"/>
      <c r="G236" s="85"/>
      <c r="H236" s="85"/>
      <c r="I236" s="95"/>
    </row>
    <row r="237" spans="2:19" ht="15" customHeight="1" x14ac:dyDescent="0.15">
      <c r="B237" s="257"/>
      <c r="C237" s="258"/>
      <c r="D237" s="89"/>
      <c r="E237" s="90"/>
      <c r="F237" s="91"/>
      <c r="G237" s="92"/>
      <c r="H237" s="92"/>
      <c r="I237" s="102"/>
      <c r="Q237" s="103"/>
    </row>
    <row r="238" spans="2:19" ht="15" customHeight="1" x14ac:dyDescent="0.15">
      <c r="B238" s="255"/>
      <c r="C238" s="256"/>
      <c r="D238" s="82"/>
      <c r="E238" s="83"/>
      <c r="F238" s="84"/>
      <c r="G238" s="85"/>
      <c r="H238" s="85"/>
      <c r="I238" s="95"/>
    </row>
    <row r="239" spans="2:19" ht="15" customHeight="1" x14ac:dyDescent="0.15">
      <c r="B239" s="257"/>
      <c r="C239" s="258"/>
      <c r="D239" s="89"/>
      <c r="E239" s="90"/>
      <c r="F239" s="91"/>
      <c r="G239" s="92"/>
      <c r="H239" s="92"/>
      <c r="I239" s="101"/>
    </row>
    <row r="240" spans="2:19" ht="15" customHeight="1" x14ac:dyDescent="0.15">
      <c r="E240" s="80"/>
    </row>
  </sheetData>
  <mergeCells count="264">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18:C118"/>
    <mergeCell ref="B119:C119"/>
    <mergeCell ref="B122:B123"/>
    <mergeCell ref="C122:G123"/>
    <mergeCell ref="B124:C125"/>
    <mergeCell ref="D124:D125"/>
    <mergeCell ref="E124:E125"/>
    <mergeCell ref="F124:F125"/>
    <mergeCell ref="G124:G125"/>
    <mergeCell ref="B130:C130"/>
    <mergeCell ref="B131:C131"/>
    <mergeCell ref="B132:C132"/>
    <mergeCell ref="B133:C133"/>
    <mergeCell ref="B134:C134"/>
    <mergeCell ref="B135:C135"/>
    <mergeCell ref="H124:H125"/>
    <mergeCell ref="I124:I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48:C148"/>
    <mergeCell ref="B149:C149"/>
    <mergeCell ref="B152:B153"/>
    <mergeCell ref="C152:G153"/>
    <mergeCell ref="B154:C155"/>
    <mergeCell ref="D154:D155"/>
    <mergeCell ref="E154:E155"/>
    <mergeCell ref="F154:F155"/>
    <mergeCell ref="G154:G155"/>
    <mergeCell ref="B160:C160"/>
    <mergeCell ref="B161:C161"/>
    <mergeCell ref="B162:C162"/>
    <mergeCell ref="B163:C163"/>
    <mergeCell ref="B164:C164"/>
    <mergeCell ref="B165:C165"/>
    <mergeCell ref="H154:H155"/>
    <mergeCell ref="I154:I155"/>
    <mergeCell ref="B156:C156"/>
    <mergeCell ref="B157:C157"/>
    <mergeCell ref="B158:C158"/>
    <mergeCell ref="B159:C159"/>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78:C178"/>
    <mergeCell ref="B179:C179"/>
    <mergeCell ref="B182:B183"/>
    <mergeCell ref="C182:G183"/>
    <mergeCell ref="B184:C185"/>
    <mergeCell ref="D184:D185"/>
    <mergeCell ref="E184:E185"/>
    <mergeCell ref="F184:F185"/>
    <mergeCell ref="G184:G185"/>
    <mergeCell ref="B190:C190"/>
    <mergeCell ref="B191:C191"/>
    <mergeCell ref="B192:C192"/>
    <mergeCell ref="B193:C193"/>
    <mergeCell ref="B194:C194"/>
    <mergeCell ref="B195:C195"/>
    <mergeCell ref="H184:H185"/>
    <mergeCell ref="I184:I185"/>
    <mergeCell ref="B186:C186"/>
    <mergeCell ref="B187:C187"/>
    <mergeCell ref="B188:C188"/>
    <mergeCell ref="B189:C189"/>
    <mergeCell ref="B202:C202"/>
    <mergeCell ref="B203:C203"/>
    <mergeCell ref="B204:C204"/>
    <mergeCell ref="B205:C205"/>
    <mergeCell ref="B206:C206"/>
    <mergeCell ref="B207:C207"/>
    <mergeCell ref="B196:C196"/>
    <mergeCell ref="B197:C197"/>
    <mergeCell ref="B198:C198"/>
    <mergeCell ref="B199:C199"/>
    <mergeCell ref="B200:C200"/>
    <mergeCell ref="B201:C201"/>
    <mergeCell ref="B208:C208"/>
    <mergeCell ref="B209:C209"/>
    <mergeCell ref="B212:B213"/>
    <mergeCell ref="C212:G213"/>
    <mergeCell ref="B214:C215"/>
    <mergeCell ref="D214:D215"/>
    <mergeCell ref="E214:E215"/>
    <mergeCell ref="F214:F215"/>
    <mergeCell ref="G214:G215"/>
    <mergeCell ref="B220:C220"/>
    <mergeCell ref="B221:C221"/>
    <mergeCell ref="B222:C222"/>
    <mergeCell ref="B223:C223"/>
    <mergeCell ref="B224:C224"/>
    <mergeCell ref="B225:C225"/>
    <mergeCell ref="H214:H215"/>
    <mergeCell ref="I214:I215"/>
    <mergeCell ref="B216:C216"/>
    <mergeCell ref="B217:C217"/>
    <mergeCell ref="B218:C218"/>
    <mergeCell ref="B219:C219"/>
    <mergeCell ref="B238:C238"/>
    <mergeCell ref="B239:C239"/>
    <mergeCell ref="B232:C232"/>
    <mergeCell ref="B233:C233"/>
    <mergeCell ref="B234:C234"/>
    <mergeCell ref="B235:C235"/>
    <mergeCell ref="B236:C236"/>
    <mergeCell ref="B237:C237"/>
    <mergeCell ref="B226:C226"/>
    <mergeCell ref="B227:C227"/>
    <mergeCell ref="B228:C228"/>
    <mergeCell ref="B229:C229"/>
    <mergeCell ref="B230:C230"/>
    <mergeCell ref="B231:C231"/>
  </mergeCells>
  <phoneticPr fontId="3"/>
  <pageMargins left="0.25" right="0.25" top="0.75" bottom="0.75" header="0.3" footer="0.3"/>
  <pageSetup paperSize="9" scale="119" orientation="landscape" r:id="rId1"/>
  <rowBreaks count="1" manualBreakCount="1">
    <brk id="30"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7488F-6270-4735-ACD8-2D3B63BB95D7}">
  <sheetPr>
    <tabColor rgb="FFFFC000"/>
    <pageSetUpPr fitToPage="1"/>
  </sheetPr>
  <dimension ref="A1:AA100"/>
  <sheetViews>
    <sheetView showGridLines="0" view="pageBreakPreview" zoomScaleNormal="100" zoomScaleSheetLayoutView="100" workbookViewId="0"/>
  </sheetViews>
  <sheetFormatPr defaultRowHeight="13.5" x14ac:dyDescent="0.15"/>
  <cols>
    <col min="1" max="1" width="1.625" style="4" customWidth="1"/>
    <col min="2" max="2" width="4.375" style="4" customWidth="1"/>
    <col min="3" max="3" width="3.375" style="4" customWidth="1"/>
    <col min="4" max="4" width="6.25" style="4" customWidth="1"/>
    <col min="5" max="5" width="4.75" style="4" customWidth="1"/>
    <col min="6" max="9" width="4.625" style="4" customWidth="1"/>
    <col min="10" max="10" width="7.625" style="4" customWidth="1"/>
    <col min="11" max="11" width="7.875" style="4" bestFit="1" customWidth="1"/>
    <col min="12" max="13" width="5.625" style="4" customWidth="1"/>
    <col min="14" max="14" width="5.125" style="4" customWidth="1"/>
    <col min="15" max="15" width="5.625" style="4" customWidth="1"/>
    <col min="16" max="18" width="7.625" style="4" customWidth="1"/>
    <col min="19" max="20" width="1.625" style="4" customWidth="1"/>
    <col min="21" max="21" width="3.625" style="4" customWidth="1"/>
    <col min="22" max="29" width="9.75" style="4" customWidth="1"/>
    <col min="30" max="16384" width="9" style="4"/>
  </cols>
  <sheetData>
    <row r="1" spans="2:22" x14ac:dyDescent="0.15">
      <c r="S1" s="5"/>
      <c r="U1" s="6"/>
      <c r="V1" s="6"/>
    </row>
    <row r="2" spans="2:22" ht="21" x14ac:dyDescent="0.2">
      <c r="B2" s="277" t="s">
        <v>24</v>
      </c>
      <c r="C2" s="277"/>
      <c r="D2" s="277"/>
      <c r="E2" s="277"/>
      <c r="F2" s="277"/>
      <c r="G2" s="277"/>
      <c r="H2" s="277"/>
      <c r="I2" s="277"/>
      <c r="J2" s="277"/>
      <c r="K2" s="277"/>
      <c r="L2" s="277"/>
      <c r="M2" s="277"/>
      <c r="N2" s="277"/>
      <c r="O2" s="277"/>
      <c r="P2" s="277"/>
      <c r="Q2" s="277"/>
      <c r="R2" s="277"/>
      <c r="S2" s="277"/>
      <c r="U2" s="6"/>
      <c r="V2" s="6"/>
    </row>
    <row r="3" spans="2:22" ht="19.5" customHeight="1" x14ac:dyDescent="0.15">
      <c r="B3" s="4" t="s">
        <v>25</v>
      </c>
    </row>
    <row r="4" spans="2:22" ht="14.1" customHeight="1" x14ac:dyDescent="0.15">
      <c r="B4" s="7"/>
      <c r="C4" s="8"/>
      <c r="D4" s="8"/>
      <c r="E4" s="8"/>
      <c r="F4" s="8"/>
      <c r="G4" s="8"/>
      <c r="H4" s="8"/>
      <c r="I4" s="8"/>
      <c r="J4" s="8"/>
      <c r="K4" s="8"/>
      <c r="L4" s="8"/>
      <c r="M4" s="8"/>
      <c r="N4" s="8"/>
      <c r="O4" s="8"/>
      <c r="P4" s="8"/>
      <c r="Q4" s="8"/>
      <c r="R4" s="9"/>
      <c r="S4" s="10"/>
    </row>
    <row r="5" spans="2:22" ht="13.5" customHeight="1" x14ac:dyDescent="0.15">
      <c r="B5" s="11"/>
      <c r="R5" s="5"/>
      <c r="S5" s="12"/>
    </row>
    <row r="6" spans="2:22" ht="13.5" customHeight="1" x14ac:dyDescent="0.15">
      <c r="B6" s="11" t="s">
        <v>26</v>
      </c>
      <c r="S6" s="12"/>
    </row>
    <row r="7" spans="2:22" ht="13.5" customHeight="1" x14ac:dyDescent="0.15">
      <c r="B7" s="11"/>
      <c r="C7" s="222" t="s">
        <v>27</v>
      </c>
      <c r="D7" s="222"/>
      <c r="E7" s="222"/>
      <c r="H7" s="278">
        <v>500</v>
      </c>
      <c r="I7" s="278"/>
      <c r="J7" s="21" t="s">
        <v>1</v>
      </c>
      <c r="S7" s="12"/>
    </row>
    <row r="8" spans="2:22" ht="13.5" customHeight="1" x14ac:dyDescent="0.15">
      <c r="B8" s="11"/>
      <c r="S8" s="12"/>
    </row>
    <row r="9" spans="2:22" ht="13.5" customHeight="1" x14ac:dyDescent="0.15">
      <c r="B9" s="11"/>
      <c r="D9" s="4" t="s">
        <v>28</v>
      </c>
      <c r="F9" s="21" t="s">
        <v>250</v>
      </c>
      <c r="N9" s="13"/>
      <c r="O9" s="13"/>
      <c r="S9" s="12"/>
    </row>
    <row r="10" spans="2:22" ht="13.5" customHeight="1" x14ac:dyDescent="0.15">
      <c r="B10" s="11"/>
      <c r="D10" s="4" t="s">
        <v>23</v>
      </c>
      <c r="F10" s="21" t="s">
        <v>251</v>
      </c>
      <c r="L10" s="22"/>
      <c r="M10" s="22"/>
      <c r="N10" s="23"/>
      <c r="O10" s="23"/>
      <c r="P10" s="24"/>
      <c r="Q10" s="24"/>
      <c r="R10" s="24"/>
      <c r="S10" s="12"/>
    </row>
    <row r="11" spans="2:22" ht="13.5" customHeight="1" x14ac:dyDescent="0.15">
      <c r="B11" s="11"/>
      <c r="F11" s="14"/>
      <c r="L11" s="22"/>
      <c r="M11" s="22"/>
      <c r="N11" s="23"/>
      <c r="O11" s="23"/>
      <c r="P11" s="25"/>
      <c r="Q11" s="25"/>
      <c r="R11" s="26"/>
      <c r="S11" s="12"/>
    </row>
    <row r="12" spans="2:22" ht="13.5" customHeight="1" x14ac:dyDescent="0.15">
      <c r="B12" s="11"/>
      <c r="C12" s="27" t="s">
        <v>64</v>
      </c>
      <c r="D12" s="21" t="s">
        <v>252</v>
      </c>
      <c r="F12" s="14"/>
      <c r="L12" s="28" t="s">
        <v>253</v>
      </c>
      <c r="M12" s="22"/>
      <c r="N12" s="23"/>
      <c r="O12" s="23"/>
      <c r="P12" s="29"/>
      <c r="Q12" s="30"/>
      <c r="R12" s="26"/>
      <c r="S12" s="12"/>
    </row>
    <row r="13" spans="2:22" ht="13.5" customHeight="1" x14ac:dyDescent="0.15">
      <c r="B13" s="11"/>
      <c r="C13" s="27" t="s">
        <v>64</v>
      </c>
      <c r="D13" s="21" t="s">
        <v>254</v>
      </c>
      <c r="F13" s="31"/>
      <c r="G13" s="31"/>
      <c r="H13" s="31"/>
      <c r="I13" s="31"/>
      <c r="J13" s="31"/>
      <c r="K13" s="31"/>
      <c r="L13" s="32"/>
      <c r="M13" s="32"/>
      <c r="N13" s="22"/>
      <c r="O13" s="22"/>
      <c r="P13" s="33"/>
      <c r="Q13" s="33"/>
      <c r="R13" s="33"/>
      <c r="S13" s="12"/>
    </row>
    <row r="14" spans="2:22" ht="13.5" customHeight="1" x14ac:dyDescent="0.15">
      <c r="B14" s="11"/>
      <c r="C14" s="27" t="s">
        <v>64</v>
      </c>
      <c r="D14" s="21" t="s">
        <v>255</v>
      </c>
      <c r="F14" s="31"/>
      <c r="G14" s="31"/>
      <c r="H14" s="31"/>
      <c r="I14" s="31"/>
      <c r="J14" s="31"/>
      <c r="K14" s="31"/>
      <c r="L14" s="32"/>
      <c r="M14" s="32"/>
      <c r="N14" s="22"/>
      <c r="O14" s="22"/>
      <c r="P14" s="33"/>
      <c r="Q14" s="33"/>
      <c r="R14" s="33"/>
      <c r="S14" s="12"/>
    </row>
    <row r="15" spans="2:22" ht="13.5" customHeight="1" x14ac:dyDescent="0.15">
      <c r="B15" s="11"/>
      <c r="E15" s="21" t="s">
        <v>256</v>
      </c>
      <c r="F15" s="31"/>
      <c r="L15" s="22"/>
      <c r="M15" s="22"/>
      <c r="N15" s="22"/>
      <c r="O15" s="22"/>
      <c r="P15" s="22"/>
      <c r="Q15" s="22"/>
      <c r="R15" s="22"/>
      <c r="S15" s="12"/>
    </row>
    <row r="16" spans="2:22" ht="13.5" customHeight="1" x14ac:dyDescent="0.15">
      <c r="B16" s="11"/>
      <c r="E16" s="21"/>
      <c r="F16" s="31"/>
      <c r="L16" s="22"/>
      <c r="M16" s="22"/>
      <c r="N16" s="22"/>
      <c r="O16" s="22"/>
      <c r="P16" s="22"/>
      <c r="Q16" s="22"/>
      <c r="R16" s="22"/>
      <c r="S16" s="12"/>
    </row>
    <row r="17" spans="1:27" ht="13.5" customHeight="1" x14ac:dyDescent="0.15">
      <c r="B17" s="254" t="s">
        <v>53</v>
      </c>
      <c r="C17" s="222"/>
      <c r="D17" s="222"/>
      <c r="E17" s="21" t="str">
        <f>F9</f>
        <v xml:space="preserve">テールアルメ(帯鋼補強土壁) </v>
      </c>
      <c r="F17" s="31"/>
      <c r="L17" s="22"/>
      <c r="M17" s="22"/>
      <c r="N17" s="22"/>
      <c r="O17" s="22"/>
      <c r="P17" s="22"/>
      <c r="Q17" s="22"/>
      <c r="R17" s="22"/>
      <c r="S17" s="12"/>
    </row>
    <row r="18" spans="1:27" ht="13.5" customHeight="1" x14ac:dyDescent="0.15">
      <c r="B18" s="11"/>
      <c r="C18" s="222" t="s">
        <v>27</v>
      </c>
      <c r="D18" s="222"/>
      <c r="E18" s="222"/>
      <c r="H18" s="172">
        <f>$H$7</f>
        <v>500</v>
      </c>
      <c r="I18" s="172"/>
      <c r="J18" s="39" t="str">
        <f>$J$7</f>
        <v>m2</v>
      </c>
      <c r="S18" s="12"/>
    </row>
    <row r="19" spans="1:27" ht="13.5" customHeight="1" x14ac:dyDescent="0.15">
      <c r="B19" s="11"/>
      <c r="C19" s="223" t="s">
        <v>71</v>
      </c>
      <c r="D19" s="224"/>
      <c r="E19" s="224"/>
      <c r="F19" s="224"/>
      <c r="G19" s="224"/>
      <c r="H19" s="224"/>
      <c r="I19" s="224"/>
      <c r="J19" s="224"/>
      <c r="K19" s="224"/>
      <c r="L19" s="224"/>
      <c r="M19" s="224"/>
      <c r="N19" s="224"/>
      <c r="O19" s="224"/>
      <c r="P19" s="224"/>
      <c r="Q19" s="224"/>
      <c r="R19" s="225"/>
      <c r="S19" s="12"/>
    </row>
    <row r="20" spans="1:27" ht="13.5" customHeight="1" x14ac:dyDescent="0.15">
      <c r="B20" s="11"/>
      <c r="C20" s="226" t="s">
        <v>46</v>
      </c>
      <c r="D20" s="227"/>
      <c r="E20" s="228"/>
      <c r="F20" s="226" t="s">
        <v>47</v>
      </c>
      <c r="G20" s="227"/>
      <c r="H20" s="227"/>
      <c r="I20" s="228"/>
      <c r="J20" s="40" t="s">
        <v>48</v>
      </c>
      <c r="K20" s="41" t="s">
        <v>49</v>
      </c>
      <c r="L20" s="226" t="s">
        <v>50</v>
      </c>
      <c r="M20" s="228"/>
      <c r="N20" s="226" t="s">
        <v>51</v>
      </c>
      <c r="O20" s="228"/>
      <c r="P20" s="229" t="s">
        <v>52</v>
      </c>
      <c r="Q20" s="229"/>
      <c r="R20" s="230"/>
      <c r="S20" s="12"/>
    </row>
    <row r="21" spans="1:27" ht="13.5" customHeight="1" x14ac:dyDescent="0.15">
      <c r="B21" s="11"/>
      <c r="C21" s="206" t="str">
        <f>IF('05(従来)'!B6="","",'05(従来)'!B6)</f>
        <v>壁面材組立設置工</v>
      </c>
      <c r="D21" s="207"/>
      <c r="E21" s="208"/>
      <c r="F21" s="219" t="str">
        <f>IF('05(従来)'!D6="","",'05(従来)'!D6)</f>
        <v/>
      </c>
      <c r="G21" s="220"/>
      <c r="H21" s="220"/>
      <c r="I21" s="221"/>
      <c r="J21" s="44">
        <v>500</v>
      </c>
      <c r="K21" s="43" t="str">
        <f>IF('05(従来)'!F7="","",'05(従来)'!F7)</f>
        <v>m2</v>
      </c>
      <c r="L21" s="212">
        <f>IF('05(従来)'!G7="","",'05(従来)'!G7)</f>
        <v>36890.5</v>
      </c>
      <c r="M21" s="213"/>
      <c r="N21" s="214">
        <f>IFERROR(ROUNDDOWN(J21*L21,0),"")</f>
        <v>18445250</v>
      </c>
      <c r="O21" s="215"/>
      <c r="P21" s="216" t="str">
        <f>IF('05(従来)'!I6="","",'05(従来)'!I6)</f>
        <v/>
      </c>
      <c r="Q21" s="217"/>
      <c r="R21" s="218"/>
      <c r="S21" s="12"/>
    </row>
    <row r="22" spans="1:27" ht="13.5" customHeight="1" x14ac:dyDescent="0.15">
      <c r="B22" s="11"/>
      <c r="C22" s="206" t="str">
        <f>IF('05(従来)'!B8="","",'05(従来)'!B8)</f>
        <v>補強材取付工</v>
      </c>
      <c r="D22" s="207"/>
      <c r="E22" s="208"/>
      <c r="F22" s="209" t="str">
        <f>IF('05(従来)'!D8="","",'05(従来)'!D8)</f>
        <v/>
      </c>
      <c r="G22" s="210"/>
      <c r="H22" s="210"/>
      <c r="I22" s="211"/>
      <c r="J22" s="44">
        <v>5617</v>
      </c>
      <c r="K22" s="43" t="str">
        <f>IF('05(従来)'!F9="","",'05(従来)'!F9)</f>
        <v>m</v>
      </c>
      <c r="L22" s="212">
        <f>IF('05(従来)'!G9="","",'05(従来)'!G9)</f>
        <v>91.313999999999993</v>
      </c>
      <c r="M22" s="213"/>
      <c r="N22" s="214">
        <f t="shared" ref="N22:N30" si="0">IFERROR(ROUNDDOWN(J22*L22,0),"")</f>
        <v>512910</v>
      </c>
      <c r="O22" s="215"/>
      <c r="P22" s="216" t="str">
        <f>IF('05(従来)'!I8="","",'05(従来)'!I8)</f>
        <v/>
      </c>
      <c r="Q22" s="217"/>
      <c r="R22" s="218"/>
      <c r="S22" s="12"/>
    </row>
    <row r="23" spans="1:27" ht="13.5" customHeight="1" x14ac:dyDescent="0.15">
      <c r="B23" s="11"/>
      <c r="C23" s="206" t="str">
        <f>IF('05(従来)'!B10="","",'05(従来)'!B10)</f>
        <v>敷均し・締固め工</v>
      </c>
      <c r="D23" s="207"/>
      <c r="E23" s="208"/>
      <c r="F23" s="209" t="str">
        <f>IF('05(従来)'!D10="","",'05(従来)'!D10)</f>
        <v/>
      </c>
      <c r="G23" s="210"/>
      <c r="H23" s="210"/>
      <c r="I23" s="211"/>
      <c r="J23" s="44">
        <v>4000</v>
      </c>
      <c r="K23" s="43" t="str">
        <f>IF('05(従来)'!F11="","",'05(従来)'!F11)</f>
        <v>m3</v>
      </c>
      <c r="L23" s="212">
        <f>IF('05(従来)'!G11="","",'05(従来)'!G11)</f>
        <v>418.18</v>
      </c>
      <c r="M23" s="213"/>
      <c r="N23" s="214">
        <f t="shared" si="0"/>
        <v>1672720</v>
      </c>
      <c r="O23" s="215"/>
      <c r="P23" s="216" t="str">
        <f>IF('05(従来)'!I10="","",'05(従来)'!I10)</f>
        <v/>
      </c>
      <c r="Q23" s="217"/>
      <c r="R23" s="218"/>
      <c r="S23" s="12"/>
    </row>
    <row r="24" spans="1:27" ht="13.5" customHeight="1" x14ac:dyDescent="0.15">
      <c r="B24" s="11"/>
      <c r="C24" s="206" t="str">
        <f>IF('05(従来)'!B12="","",'05(従来)'!B12)</f>
        <v>笠石コンクリート工</v>
      </c>
      <c r="D24" s="207"/>
      <c r="E24" s="208"/>
      <c r="F24" s="209" t="str">
        <f>IF('05(従来)'!D12="","",'05(従来)'!D12)</f>
        <v>鉄筋構造物H=270</v>
      </c>
      <c r="G24" s="210"/>
      <c r="H24" s="210"/>
      <c r="I24" s="211"/>
      <c r="J24" s="44">
        <v>50</v>
      </c>
      <c r="K24" s="43" t="str">
        <f>IF('05(従来)'!F13="","",'05(従来)'!F13)</f>
        <v>m</v>
      </c>
      <c r="L24" s="212">
        <f>IF('05(従来)'!G13="","",'05(従来)'!G13)</f>
        <v>9596.5</v>
      </c>
      <c r="M24" s="213"/>
      <c r="N24" s="214">
        <f t="shared" si="0"/>
        <v>479825</v>
      </c>
      <c r="O24" s="215"/>
      <c r="P24" s="216" t="str">
        <f>IF('05(従来)'!I12="","",'05(従来)'!I12)</f>
        <v/>
      </c>
      <c r="Q24" s="217"/>
      <c r="R24" s="218"/>
      <c r="S24" s="12"/>
      <c r="V24" s="45"/>
    </row>
    <row r="25" spans="1:27" ht="13.5" customHeight="1" x14ac:dyDescent="0.15">
      <c r="B25" s="11"/>
      <c r="C25" s="206" t="str">
        <f>IF('05(従来)'!B14="","",'05(従来)'!B14)</f>
        <v>基礎工</v>
      </c>
      <c r="D25" s="207"/>
      <c r="E25" s="208"/>
      <c r="F25" s="209" t="str">
        <f>IF('05(従来)'!D14="","",'05(従来)'!D14)</f>
        <v>無筋構造物</v>
      </c>
      <c r="G25" s="210"/>
      <c r="H25" s="210"/>
      <c r="I25" s="211"/>
      <c r="J25" s="44">
        <v>50</v>
      </c>
      <c r="K25" s="43" t="str">
        <f>IF('05(従来)'!F15="","",'05(従来)'!F15)</f>
        <v>m</v>
      </c>
      <c r="L25" s="212">
        <f>IF('05(従来)'!G15="","",'05(従来)'!G15)</f>
        <v>5031.2</v>
      </c>
      <c r="M25" s="213"/>
      <c r="N25" s="214">
        <f t="shared" si="0"/>
        <v>251560</v>
      </c>
      <c r="O25" s="215"/>
      <c r="P25" s="216" t="str">
        <f>IF('05(従来)'!I14="","",'05(従来)'!I14)</f>
        <v/>
      </c>
      <c r="Q25" s="217"/>
      <c r="R25" s="218"/>
      <c r="S25" s="12"/>
    </row>
    <row r="26" spans="1:27" ht="13.5" hidden="1" customHeight="1" x14ac:dyDescent="0.15">
      <c r="B26" s="11"/>
      <c r="C26" s="206" t="str">
        <f>IF('05(従来)'!B16="","",'05(従来)'!B16)</f>
        <v/>
      </c>
      <c r="D26" s="207"/>
      <c r="E26" s="208"/>
      <c r="F26" s="187" t="str">
        <f>IF('05(従来)'!D16="","",'05(従来)'!D16)</f>
        <v/>
      </c>
      <c r="G26" s="188"/>
      <c r="H26" s="188"/>
      <c r="I26" s="189"/>
      <c r="J26" s="44"/>
      <c r="K26" s="43" t="str">
        <f>IF('05(従来)'!F17="","",'05(従来)'!F17)</f>
        <v/>
      </c>
      <c r="L26" s="212" t="str">
        <f>IF('05(従来)'!G17="","",'05(従来)'!G17)</f>
        <v/>
      </c>
      <c r="M26" s="213"/>
      <c r="N26" s="214" t="str">
        <f t="shared" si="0"/>
        <v/>
      </c>
      <c r="O26" s="215"/>
      <c r="P26" s="216" t="str">
        <f>IF('05(従来)'!I16="","",'05(従来)'!I16)</f>
        <v/>
      </c>
      <c r="Q26" s="217"/>
      <c r="R26" s="218"/>
      <c r="S26" s="12"/>
    </row>
    <row r="27" spans="1:27" ht="13.5" hidden="1" customHeight="1" x14ac:dyDescent="0.15">
      <c r="B27" s="11"/>
      <c r="C27" s="206" t="str">
        <f>IF('05(従来)'!B18="","",'05(従来)'!B18)</f>
        <v/>
      </c>
      <c r="D27" s="207"/>
      <c r="E27" s="208"/>
      <c r="F27" s="209" t="str">
        <f>IF('05(従来)'!D18="","",'05(従来)'!D18)</f>
        <v/>
      </c>
      <c r="G27" s="210"/>
      <c r="H27" s="210"/>
      <c r="I27" s="211"/>
      <c r="J27" s="46"/>
      <c r="K27" s="43" t="str">
        <f>IF('05(従来)'!F19="","",'05(従来)'!F19)</f>
        <v/>
      </c>
      <c r="L27" s="212" t="str">
        <f>IF('05(従来)'!G19="","",'05(従来)'!G19)</f>
        <v/>
      </c>
      <c r="M27" s="213"/>
      <c r="N27" s="214" t="str">
        <f t="shared" si="0"/>
        <v/>
      </c>
      <c r="O27" s="215"/>
      <c r="P27" s="216" t="str">
        <f>IF('05(従来)'!I18="","",'05(従来)'!I18)</f>
        <v/>
      </c>
      <c r="Q27" s="217"/>
      <c r="R27" s="218"/>
      <c r="S27" s="12"/>
      <c r="V27" s="47"/>
    </row>
    <row r="28" spans="1:27" ht="13.5" hidden="1" customHeight="1" x14ac:dyDescent="0.15">
      <c r="B28" s="11"/>
      <c r="C28" s="206" t="str">
        <f>IF('05(従来)'!B20="","",'05(従来)'!B20)</f>
        <v/>
      </c>
      <c r="D28" s="207"/>
      <c r="E28" s="208"/>
      <c r="F28" s="187" t="str">
        <f>IF('05(従来)'!D20="","",'05(従来)'!D20)</f>
        <v/>
      </c>
      <c r="G28" s="188"/>
      <c r="H28" s="188"/>
      <c r="I28" s="189"/>
      <c r="J28" s="48"/>
      <c r="K28" s="49" t="str">
        <f>IF('05(従来)'!F21="","",'05(従来)'!F21)</f>
        <v/>
      </c>
      <c r="L28" s="212" t="str">
        <f>IF('05(従来)'!G21="","",'05(従来)'!G21)</f>
        <v/>
      </c>
      <c r="M28" s="213"/>
      <c r="N28" s="214" t="str">
        <f t="shared" si="0"/>
        <v/>
      </c>
      <c r="O28" s="215"/>
      <c r="P28" s="216" t="str">
        <f>IF('05(従来)'!I20="","",'05(従来)'!I20)</f>
        <v/>
      </c>
      <c r="Q28" s="217"/>
      <c r="R28" s="218"/>
      <c r="S28" s="12"/>
      <c r="V28" s="47"/>
    </row>
    <row r="29" spans="1:27" ht="13.5" hidden="1" customHeight="1" x14ac:dyDescent="0.15">
      <c r="B29" s="11"/>
      <c r="C29" s="206" t="str">
        <f>IF('05(従来)'!B22="","",'05(従来)'!B22)</f>
        <v/>
      </c>
      <c r="D29" s="207"/>
      <c r="E29" s="208"/>
      <c r="F29" s="209" t="str">
        <f>IF('05(従来)'!D22="","",'05(従来)'!D22)</f>
        <v/>
      </c>
      <c r="G29" s="210"/>
      <c r="H29" s="210"/>
      <c r="I29" s="211"/>
      <c r="J29" s="44"/>
      <c r="K29" s="43" t="str">
        <f>IF('05(従来)'!F23="","",'05(従来)'!F23)</f>
        <v/>
      </c>
      <c r="L29" s="212" t="str">
        <f>IF('05(従来)'!G23="","",'05(従来)'!G23)</f>
        <v/>
      </c>
      <c r="M29" s="213"/>
      <c r="N29" s="214" t="str">
        <f t="shared" si="0"/>
        <v/>
      </c>
      <c r="O29" s="215"/>
      <c r="P29" s="216" t="str">
        <f>IF('05(従来)'!I22="","",'05(従来)'!I22)</f>
        <v/>
      </c>
      <c r="Q29" s="217"/>
      <c r="R29" s="218"/>
      <c r="S29" s="12"/>
      <c r="X29" s="251"/>
      <c r="Y29" s="251"/>
      <c r="Z29" s="251"/>
      <c r="AA29" s="251"/>
    </row>
    <row r="30" spans="1:27" ht="13.5" hidden="1" customHeight="1" x14ac:dyDescent="0.15">
      <c r="B30" s="11"/>
      <c r="C30" s="206" t="str">
        <f>IF('05(従来)'!B24="","",'05(従来)'!B24)</f>
        <v/>
      </c>
      <c r="D30" s="207"/>
      <c r="E30" s="208"/>
      <c r="F30" s="209" t="str">
        <f>IF('05(従来)'!D24="","",'05(従来)'!D24)</f>
        <v/>
      </c>
      <c r="G30" s="210"/>
      <c r="H30" s="210"/>
      <c r="I30" s="211"/>
      <c r="J30" s="44"/>
      <c r="K30" s="43" t="str">
        <f>IF('05(従来)'!F25="","",'05(従来)'!F25)</f>
        <v/>
      </c>
      <c r="L30" s="212" t="str">
        <f>IF('05(従来)'!G25="","",'05(従来)'!G25)</f>
        <v/>
      </c>
      <c r="M30" s="213"/>
      <c r="N30" s="214" t="str">
        <f t="shared" si="0"/>
        <v/>
      </c>
      <c r="O30" s="215"/>
      <c r="P30" s="216" t="str">
        <f>IF('05(従来)'!I24="","",'05(従来)'!I24)</f>
        <v/>
      </c>
      <c r="Q30" s="217"/>
      <c r="R30" s="218"/>
      <c r="S30" s="12"/>
      <c r="X30" s="50"/>
      <c r="Y30" s="50"/>
      <c r="Z30" s="50"/>
      <c r="AA30" s="50"/>
    </row>
    <row r="31" spans="1:27" ht="13.5" customHeight="1" x14ac:dyDescent="0.15">
      <c r="A31" s="12"/>
      <c r="B31" s="11"/>
      <c r="C31" s="243" t="s">
        <v>72</v>
      </c>
      <c r="D31" s="244"/>
      <c r="E31" s="245"/>
      <c r="F31" s="209"/>
      <c r="G31" s="210"/>
      <c r="H31" s="210"/>
      <c r="I31" s="211"/>
      <c r="J31" s="44">
        <f>$H$18</f>
        <v>500</v>
      </c>
      <c r="K31" s="51" t="str">
        <f>J18</f>
        <v>m2</v>
      </c>
      <c r="L31" s="246"/>
      <c r="M31" s="247"/>
      <c r="N31" s="248">
        <f>SUM(N21:O29)</f>
        <v>21362265</v>
      </c>
      <c r="O31" s="249"/>
      <c r="P31" s="250"/>
      <c r="Q31" s="250"/>
      <c r="R31" s="250"/>
      <c r="S31" s="12"/>
    </row>
    <row r="32" spans="1:27" ht="13.5" customHeight="1" x14ac:dyDescent="0.15">
      <c r="A32" s="12"/>
      <c r="B32" s="11"/>
      <c r="C32" s="231" t="s">
        <v>73</v>
      </c>
      <c r="D32" s="232"/>
      <c r="E32" s="233"/>
      <c r="F32" s="234"/>
      <c r="G32" s="235"/>
      <c r="H32" s="235"/>
      <c r="I32" s="236"/>
      <c r="J32" s="52">
        <v>1</v>
      </c>
      <c r="K32" s="51" t="str">
        <f>J18</f>
        <v>m2</v>
      </c>
      <c r="L32" s="237"/>
      <c r="M32" s="238"/>
      <c r="N32" s="239">
        <f>N31/J31</f>
        <v>42724.53</v>
      </c>
      <c r="O32" s="240"/>
      <c r="P32" s="241"/>
      <c r="Q32" s="241"/>
      <c r="R32" s="241"/>
      <c r="S32" s="12"/>
    </row>
    <row r="33" spans="1:22" ht="13.5" customHeight="1" x14ac:dyDescent="0.15">
      <c r="A33" s="12"/>
      <c r="B33" s="11"/>
      <c r="C33" s="53" t="str">
        <f>D12</f>
        <v>資材単価＝R02 .11 建設物価</v>
      </c>
      <c r="D33" s="54"/>
      <c r="E33" s="54"/>
      <c r="F33" s="55"/>
      <c r="G33" s="55"/>
      <c r="H33" s="55"/>
      <c r="I33" s="55"/>
      <c r="J33" s="56"/>
      <c r="K33" s="27"/>
      <c r="L33" s="57"/>
      <c r="M33" s="57"/>
      <c r="N33" s="58"/>
      <c r="O33" s="58"/>
      <c r="P33" s="59"/>
      <c r="Q33" s="59"/>
      <c r="R33" s="59"/>
      <c r="S33" s="12"/>
    </row>
    <row r="34" spans="1:22" ht="13.5" customHeight="1" x14ac:dyDescent="0.15">
      <c r="A34" s="12"/>
      <c r="B34" s="11"/>
      <c r="C34" s="60" t="str">
        <f>D13</f>
        <v>労務単価＝R02公共工事設計労務単価　香川県</v>
      </c>
      <c r="S34" s="12"/>
    </row>
    <row r="35" spans="1:22" ht="13.5" customHeight="1" x14ac:dyDescent="0.15">
      <c r="B35" s="11"/>
      <c r="C35" s="60"/>
      <c r="P35" s="45"/>
      <c r="S35" s="12"/>
    </row>
    <row r="36" spans="1:22" ht="13.5" customHeight="1" x14ac:dyDescent="0.15">
      <c r="B36" s="242" t="s">
        <v>30</v>
      </c>
      <c r="C36" s="222"/>
      <c r="D36" s="222"/>
      <c r="E36" s="21" t="str">
        <f>F10</f>
        <v>テールアルメFS</v>
      </c>
      <c r="S36" s="12"/>
    </row>
    <row r="37" spans="1:22" ht="13.5" customHeight="1" x14ac:dyDescent="0.15">
      <c r="B37" s="11"/>
      <c r="D37" s="4" t="s">
        <v>0</v>
      </c>
      <c r="S37" s="12"/>
    </row>
    <row r="38" spans="1:22" ht="13.5" customHeight="1" x14ac:dyDescent="0.15">
      <c r="B38" s="11"/>
      <c r="C38" s="222" t="s">
        <v>27</v>
      </c>
      <c r="D38" s="222"/>
      <c r="E38" s="222"/>
      <c r="H38" s="172">
        <f>$H$7</f>
        <v>500</v>
      </c>
      <c r="I38" s="172"/>
      <c r="J38" s="39" t="str">
        <f>$J$7</f>
        <v>m2</v>
      </c>
      <c r="S38" s="12"/>
    </row>
    <row r="39" spans="1:22" ht="13.5" customHeight="1" x14ac:dyDescent="0.15">
      <c r="B39" s="11"/>
      <c r="C39" s="223" t="s">
        <v>74</v>
      </c>
      <c r="D39" s="224"/>
      <c r="E39" s="224"/>
      <c r="F39" s="224"/>
      <c r="G39" s="224"/>
      <c r="H39" s="224"/>
      <c r="I39" s="224"/>
      <c r="J39" s="224"/>
      <c r="K39" s="224"/>
      <c r="L39" s="224"/>
      <c r="M39" s="224"/>
      <c r="N39" s="224"/>
      <c r="O39" s="224"/>
      <c r="P39" s="224"/>
      <c r="Q39" s="224"/>
      <c r="R39" s="225"/>
      <c r="S39" s="12"/>
    </row>
    <row r="40" spans="1:22" ht="13.5" customHeight="1" x14ac:dyDescent="0.15">
      <c r="B40" s="11"/>
      <c r="C40" s="226" t="s">
        <v>46</v>
      </c>
      <c r="D40" s="227"/>
      <c r="E40" s="228"/>
      <c r="F40" s="226" t="s">
        <v>47</v>
      </c>
      <c r="G40" s="227"/>
      <c r="H40" s="227"/>
      <c r="I40" s="228"/>
      <c r="J40" s="40" t="s">
        <v>48</v>
      </c>
      <c r="K40" s="41" t="s">
        <v>49</v>
      </c>
      <c r="L40" s="226" t="s">
        <v>50</v>
      </c>
      <c r="M40" s="228"/>
      <c r="N40" s="226" t="s">
        <v>51</v>
      </c>
      <c r="O40" s="228"/>
      <c r="P40" s="229" t="s">
        <v>52</v>
      </c>
      <c r="Q40" s="229"/>
      <c r="R40" s="230"/>
      <c r="S40" s="12"/>
    </row>
    <row r="41" spans="1:22" ht="13.5" customHeight="1" x14ac:dyDescent="0.15">
      <c r="B41" s="11"/>
      <c r="C41" s="206" t="str">
        <f>IF('05(新)'!B6="","",'05(新)'!B6)</f>
        <v>壁面材組立設置工</v>
      </c>
      <c r="D41" s="207"/>
      <c r="E41" s="208"/>
      <c r="F41" s="219" t="str">
        <f>IF('05(新)'!D6="","",'05(新)'!D6)</f>
        <v/>
      </c>
      <c r="G41" s="220"/>
      <c r="H41" s="220"/>
      <c r="I41" s="221"/>
      <c r="J41" s="44">
        <v>500</v>
      </c>
      <c r="K41" s="43" t="str">
        <f>IF('05(新)'!F7="","",'05(新)'!F7)</f>
        <v>m2</v>
      </c>
      <c r="L41" s="212">
        <f>IF('05(新)'!G7="","",'05(新)'!G7)</f>
        <v>38660.5</v>
      </c>
      <c r="M41" s="213"/>
      <c r="N41" s="214">
        <f>IFERROR(ROUNDDOWN(J41*L41,0),"")</f>
        <v>19330250</v>
      </c>
      <c r="O41" s="215"/>
      <c r="P41" s="216" t="str">
        <f>IF('05(新)'!I6="","",'05(新)'!I6)</f>
        <v/>
      </c>
      <c r="Q41" s="217"/>
      <c r="R41" s="218"/>
      <c r="S41" s="12"/>
    </row>
    <row r="42" spans="1:22" ht="13.5" customHeight="1" x14ac:dyDescent="0.15">
      <c r="B42" s="11"/>
      <c r="C42" s="206" t="str">
        <f>IF('05(新)'!B8="","",'05(新)'!B8)</f>
        <v>補強材取付工</v>
      </c>
      <c r="D42" s="207"/>
      <c r="E42" s="208"/>
      <c r="F42" s="209" t="str">
        <f>IF('05(新)'!D8="","",'05(新)'!D8)</f>
        <v/>
      </c>
      <c r="G42" s="210"/>
      <c r="H42" s="210"/>
      <c r="I42" s="211"/>
      <c r="J42" s="44">
        <v>5617</v>
      </c>
      <c r="K42" s="43" t="str">
        <f>IF('05(新)'!F9="","",'05(新)'!F9)</f>
        <v>m</v>
      </c>
      <c r="L42" s="212">
        <f>IF('05(新)'!G9="","",'05(新)'!G9)</f>
        <v>91.313999999999993</v>
      </c>
      <c r="M42" s="213">
        <f>IF('05(従来)'!H9="","",'05(従来)'!H9)</f>
        <v>9131</v>
      </c>
      <c r="N42" s="214">
        <f t="shared" ref="N42:N50" si="1">IFERROR(ROUNDDOWN(J42*L42,0),"")</f>
        <v>512910</v>
      </c>
      <c r="O42" s="215"/>
      <c r="P42" s="216" t="str">
        <f>IF('05(新)'!I8="","",'05(新)'!I8)</f>
        <v/>
      </c>
      <c r="Q42" s="217"/>
      <c r="R42" s="218"/>
      <c r="S42" s="12"/>
    </row>
    <row r="43" spans="1:22" ht="13.5" customHeight="1" x14ac:dyDescent="0.15">
      <c r="B43" s="11"/>
      <c r="C43" s="206" t="str">
        <f>IF('05(新)'!B10="","",'05(新)'!B10)</f>
        <v>敷均し・締固め工</v>
      </c>
      <c r="D43" s="207"/>
      <c r="E43" s="208"/>
      <c r="F43" s="209" t="str">
        <f>IF('05(新)'!D10="","",'05(新)'!D10)</f>
        <v/>
      </c>
      <c r="G43" s="210"/>
      <c r="H43" s="210"/>
      <c r="I43" s="211"/>
      <c r="J43" s="44">
        <v>4000</v>
      </c>
      <c r="K43" s="43" t="str">
        <f>IF('05(新)'!F11="","",'05(新)'!F11)</f>
        <v>m3</v>
      </c>
      <c r="L43" s="212">
        <f>IF('05(新)'!G11="","",'05(新)'!G11)</f>
        <v>418.18</v>
      </c>
      <c r="M43" s="213" t="str">
        <f>IF('05(従来)'!H11="","",'05(従来)'!H11)</f>
        <v/>
      </c>
      <c r="N43" s="214">
        <f t="shared" si="1"/>
        <v>1672720</v>
      </c>
      <c r="O43" s="215"/>
      <c r="P43" s="216" t="str">
        <f>IF('05(新)'!I10="","",'05(新)'!I10)</f>
        <v/>
      </c>
      <c r="Q43" s="217"/>
      <c r="R43" s="218"/>
      <c r="S43" s="12"/>
    </row>
    <row r="44" spans="1:22" ht="13.5" customHeight="1" x14ac:dyDescent="0.15">
      <c r="B44" s="11"/>
      <c r="C44" s="206" t="str">
        <f>IF('05(新)'!B12="","",'05(新)'!B12)</f>
        <v>笠石コンクリート工</v>
      </c>
      <c r="D44" s="207"/>
      <c r="E44" s="208"/>
      <c r="F44" s="209" t="str">
        <f>IF('05(新)'!D12="","",'05(新)'!D12)</f>
        <v>鉄筋構造物H=270</v>
      </c>
      <c r="G44" s="210"/>
      <c r="H44" s="210"/>
      <c r="I44" s="211"/>
      <c r="J44" s="44">
        <v>50</v>
      </c>
      <c r="K44" s="43" t="str">
        <f>IF('05(新)'!F13="","",'05(新)'!F13)</f>
        <v>m</v>
      </c>
      <c r="L44" s="212">
        <f>IF('05(新)'!G13="","",'05(新)'!G13)</f>
        <v>9596.5</v>
      </c>
      <c r="M44" s="213" t="str">
        <f>IF('05(従来)'!H13="","",'05(従来)'!H13)</f>
        <v/>
      </c>
      <c r="N44" s="214">
        <f t="shared" si="1"/>
        <v>479825</v>
      </c>
      <c r="O44" s="215"/>
      <c r="P44" s="216" t="str">
        <f>IF('05(新)'!I12="","",'05(新)'!I12)</f>
        <v/>
      </c>
      <c r="Q44" s="217"/>
      <c r="R44" s="218"/>
      <c r="S44" s="12"/>
    </row>
    <row r="45" spans="1:22" ht="13.5" customHeight="1" x14ac:dyDescent="0.15">
      <c r="B45" s="11"/>
      <c r="C45" s="206" t="str">
        <f>IF('05(新)'!B14="","",'05(新)'!B14)</f>
        <v>基礎工</v>
      </c>
      <c r="D45" s="207"/>
      <c r="E45" s="208"/>
      <c r="F45" s="209" t="str">
        <f>IF('05(新)'!D14="","",'05(新)'!D14)</f>
        <v>無筋構造物</v>
      </c>
      <c r="G45" s="210"/>
      <c r="H45" s="210"/>
      <c r="I45" s="211"/>
      <c r="J45" s="44">
        <v>50</v>
      </c>
      <c r="K45" s="43" t="str">
        <f>IF('05(新)'!F15="","",'05(新)'!F15)</f>
        <v>m</v>
      </c>
      <c r="L45" s="212">
        <f>IF('05(新)'!G15="","",'05(新)'!G15)</f>
        <v>10431.200000000001</v>
      </c>
      <c r="M45" s="213" t="str">
        <f>IF('05(従来)'!H15="","",'05(従来)'!H15)</f>
        <v/>
      </c>
      <c r="N45" s="214">
        <f t="shared" si="1"/>
        <v>521560</v>
      </c>
      <c r="O45" s="215"/>
      <c r="P45" s="216" t="str">
        <f>IF('05(新)'!I14="","",'05(新)'!I14)</f>
        <v/>
      </c>
      <c r="Q45" s="217"/>
      <c r="R45" s="218"/>
      <c r="S45" s="12"/>
    </row>
    <row r="46" spans="1:22" ht="13.5" hidden="1" customHeight="1" x14ac:dyDescent="0.15">
      <c r="B46" s="11"/>
      <c r="C46" s="206" t="str">
        <f>IF('05(新)'!B16="","",'05(新)'!B16)</f>
        <v/>
      </c>
      <c r="D46" s="207"/>
      <c r="E46" s="208"/>
      <c r="F46" s="187" t="str">
        <f>IF('05(新)'!D16="","",'05(新)'!D16)</f>
        <v/>
      </c>
      <c r="G46" s="188"/>
      <c r="H46" s="188"/>
      <c r="I46" s="189"/>
      <c r="J46" s="44"/>
      <c r="K46" s="43" t="str">
        <f>IF('05(新)'!F17="","",'05(新)'!F17)</f>
        <v/>
      </c>
      <c r="L46" s="212" t="str">
        <f>IF('05(新)'!G17="","",'05(新)'!G17)</f>
        <v/>
      </c>
      <c r="M46" s="213" t="str">
        <f>IF('05(従来)'!H17="","",'05(従来)'!H17)</f>
        <v/>
      </c>
      <c r="N46" s="214" t="str">
        <f t="shared" si="1"/>
        <v/>
      </c>
      <c r="O46" s="215"/>
      <c r="P46" s="216" t="str">
        <f>IF('05(新)'!I16="","",'05(新)'!I16)</f>
        <v/>
      </c>
      <c r="Q46" s="217"/>
      <c r="R46" s="218"/>
      <c r="S46" s="12"/>
    </row>
    <row r="47" spans="1:22" ht="13.5" hidden="1" customHeight="1" x14ac:dyDescent="0.15">
      <c r="B47" s="11"/>
      <c r="C47" s="206" t="str">
        <f>IF('05(新)'!B18="","",'05(新)'!B18)</f>
        <v/>
      </c>
      <c r="D47" s="207"/>
      <c r="E47" s="208"/>
      <c r="F47" s="209" t="str">
        <f>IF('05(新)'!D18="","",'05(新)'!D18)</f>
        <v/>
      </c>
      <c r="G47" s="210"/>
      <c r="H47" s="210"/>
      <c r="I47" s="211"/>
      <c r="J47" s="46"/>
      <c r="K47" s="43" t="str">
        <f>IF('05(新)'!F19="","",'05(新)'!F19)</f>
        <v/>
      </c>
      <c r="L47" s="212" t="str">
        <f>IF('05(新)'!G19="","",'05(新)'!G19)</f>
        <v/>
      </c>
      <c r="M47" s="213" t="str">
        <f>IF('05(従来)'!H19="","",'05(従来)'!H19)</f>
        <v/>
      </c>
      <c r="N47" s="214" t="str">
        <f t="shared" si="1"/>
        <v/>
      </c>
      <c r="O47" s="215"/>
      <c r="P47" s="216" t="str">
        <f>IF('05(新)'!I18="","",'05(新)'!I18)</f>
        <v/>
      </c>
      <c r="Q47" s="217"/>
      <c r="R47" s="218"/>
      <c r="S47" s="12"/>
      <c r="V47" s="47"/>
    </row>
    <row r="48" spans="1:22" ht="13.5" hidden="1" customHeight="1" x14ac:dyDescent="0.15">
      <c r="B48" s="11"/>
      <c r="C48" s="206" t="str">
        <f>IF('05(新)'!B20="","",'05(新)'!B20)</f>
        <v/>
      </c>
      <c r="D48" s="207"/>
      <c r="E48" s="208"/>
      <c r="F48" s="187" t="str">
        <f>IF('05(新)'!D20="","",'05(新)'!D20)</f>
        <v/>
      </c>
      <c r="G48" s="188"/>
      <c r="H48" s="188"/>
      <c r="I48" s="189"/>
      <c r="J48" s="48"/>
      <c r="K48" s="49" t="str">
        <f>IF('05(新)'!F21="","",'05(新)'!F21)</f>
        <v/>
      </c>
      <c r="L48" s="212" t="str">
        <f>IF('05(新)'!G21="","",'05(新)'!G21)</f>
        <v/>
      </c>
      <c r="M48" s="213" t="str">
        <f>IF('05(従来)'!H21="","",'05(従来)'!H21)</f>
        <v/>
      </c>
      <c r="N48" s="214" t="str">
        <f t="shared" si="1"/>
        <v/>
      </c>
      <c r="O48" s="215"/>
      <c r="P48" s="216" t="str">
        <f>IF('05(新)'!I20="","",'05(新)'!I20)</f>
        <v/>
      </c>
      <c r="Q48" s="217"/>
      <c r="R48" s="218"/>
      <c r="S48" s="12"/>
      <c r="V48" s="47"/>
    </row>
    <row r="49" spans="1:19" ht="13.5" hidden="1" customHeight="1" x14ac:dyDescent="0.15">
      <c r="B49" s="11"/>
      <c r="C49" s="206" t="str">
        <f>IF('05(新)'!B22="","",'05(新)'!B22)</f>
        <v/>
      </c>
      <c r="D49" s="207"/>
      <c r="E49" s="208"/>
      <c r="F49" s="209" t="str">
        <f>IF('05(新)'!D22="","",'05(新)'!D22)</f>
        <v/>
      </c>
      <c r="G49" s="210"/>
      <c r="H49" s="210"/>
      <c r="I49" s="211"/>
      <c r="J49" s="44"/>
      <c r="K49" s="43" t="str">
        <f>IF('05(新)'!F23="","",'05(新)'!F23)</f>
        <v/>
      </c>
      <c r="L49" s="212" t="str">
        <f>IF('05(新)'!G23="","",'05(新)'!G23)</f>
        <v/>
      </c>
      <c r="M49" s="213" t="str">
        <f>IF('05(従来)'!H23="","",'05(従来)'!H23)</f>
        <v/>
      </c>
      <c r="N49" s="214" t="str">
        <f t="shared" si="1"/>
        <v/>
      </c>
      <c r="O49" s="215"/>
      <c r="P49" s="216" t="str">
        <f>IF('05(新)'!I22="","",'05(新)'!I22)</f>
        <v/>
      </c>
      <c r="Q49" s="217"/>
      <c r="R49" s="218"/>
      <c r="S49" s="12"/>
    </row>
    <row r="50" spans="1:19" ht="13.5" hidden="1" customHeight="1" x14ac:dyDescent="0.15">
      <c r="B50" s="11"/>
      <c r="C50" s="206" t="str">
        <f>IF('05(新)'!B24="","",'05(新)'!B24)</f>
        <v/>
      </c>
      <c r="D50" s="207"/>
      <c r="E50" s="208"/>
      <c r="F50" s="209" t="str">
        <f>IF('05(新)'!D24="","",'05(新)'!D24)</f>
        <v/>
      </c>
      <c r="G50" s="210"/>
      <c r="H50" s="210"/>
      <c r="I50" s="211"/>
      <c r="J50" s="44"/>
      <c r="K50" s="43" t="str">
        <f>IF('05(新)'!F25="","",'05(新)'!F25)</f>
        <v/>
      </c>
      <c r="L50" s="212" t="str">
        <f>IF('05(新)'!G25="","",'05(新)'!G25)</f>
        <v/>
      </c>
      <c r="M50" s="213" t="str">
        <f>IF('05(従来)'!H24="","",'05(従来)'!H24)</f>
        <v/>
      </c>
      <c r="N50" s="214" t="str">
        <f t="shared" si="1"/>
        <v/>
      </c>
      <c r="O50" s="215"/>
      <c r="P50" s="216" t="str">
        <f>IF('05(新)'!I24="","",'05(新)'!I24)</f>
        <v/>
      </c>
      <c r="Q50" s="217"/>
      <c r="R50" s="218"/>
      <c r="S50" s="12"/>
    </row>
    <row r="51" spans="1:19" ht="13.5" customHeight="1" x14ac:dyDescent="0.15">
      <c r="A51" s="12"/>
      <c r="B51" s="11"/>
      <c r="C51" s="184" t="s">
        <v>72</v>
      </c>
      <c r="D51" s="185"/>
      <c r="E51" s="186"/>
      <c r="F51" s="187"/>
      <c r="G51" s="188"/>
      <c r="H51" s="188"/>
      <c r="I51" s="189"/>
      <c r="J51" s="61">
        <f>$H$18</f>
        <v>500</v>
      </c>
      <c r="K51" s="62" t="str">
        <f>J38</f>
        <v>m2</v>
      </c>
      <c r="L51" s="190"/>
      <c r="M51" s="191"/>
      <c r="N51" s="192">
        <f>SUM(N41:O49)</f>
        <v>22517265</v>
      </c>
      <c r="O51" s="193"/>
      <c r="P51" s="194"/>
      <c r="Q51" s="194"/>
      <c r="R51" s="194"/>
      <c r="S51" s="12"/>
    </row>
    <row r="52" spans="1:19" ht="13.5" customHeight="1" x14ac:dyDescent="0.15">
      <c r="A52" s="12"/>
      <c r="B52" s="11"/>
      <c r="C52" s="195" t="s">
        <v>73</v>
      </c>
      <c r="D52" s="196"/>
      <c r="E52" s="197"/>
      <c r="F52" s="198"/>
      <c r="G52" s="199"/>
      <c r="H52" s="199"/>
      <c r="I52" s="200"/>
      <c r="J52" s="63">
        <v>1</v>
      </c>
      <c r="K52" s="62" t="str">
        <f>J38</f>
        <v>m2</v>
      </c>
      <c r="L52" s="201"/>
      <c r="M52" s="202"/>
      <c r="N52" s="203">
        <f>N51/J51</f>
        <v>45034.53</v>
      </c>
      <c r="O52" s="204"/>
      <c r="P52" s="205"/>
      <c r="Q52" s="205"/>
      <c r="R52" s="205"/>
      <c r="S52" s="12"/>
    </row>
    <row r="53" spans="1:19" ht="13.5" customHeight="1" x14ac:dyDescent="0.15">
      <c r="A53" s="12"/>
      <c r="B53" s="11"/>
      <c r="C53" s="53" t="str">
        <f>D12</f>
        <v>資材単価＝R02 .11 建設物価</v>
      </c>
      <c r="D53" s="54"/>
      <c r="E53" s="54"/>
      <c r="F53" s="55"/>
      <c r="G53" s="55"/>
      <c r="H53" s="55"/>
      <c r="I53" s="55"/>
      <c r="J53" s="56"/>
      <c r="K53" s="27"/>
      <c r="L53" s="57"/>
      <c r="M53" s="57"/>
      <c r="N53" s="58"/>
      <c r="O53" s="58"/>
      <c r="P53" s="59"/>
      <c r="Q53" s="59"/>
      <c r="R53" s="59"/>
      <c r="S53" s="12"/>
    </row>
    <row r="54" spans="1:19" ht="13.5" customHeight="1" x14ac:dyDescent="0.15">
      <c r="A54" s="12"/>
      <c r="B54" s="11"/>
      <c r="C54" s="53" t="str">
        <f>D13</f>
        <v>労務単価＝R02公共工事設計労務単価　香川県</v>
      </c>
      <c r="S54" s="12"/>
    </row>
    <row r="55" spans="1:19" ht="13.5" customHeight="1" x14ac:dyDescent="0.15">
      <c r="B55" s="11"/>
      <c r="S55" s="12"/>
    </row>
    <row r="56" spans="1:19" ht="13.5" customHeight="1" x14ac:dyDescent="0.15">
      <c r="B56" s="11" t="s">
        <v>31</v>
      </c>
      <c r="S56" s="12"/>
    </row>
    <row r="57" spans="1:19" ht="14.1" customHeight="1" x14ac:dyDescent="0.15">
      <c r="B57" s="170" t="s">
        <v>9</v>
      </c>
      <c r="C57" s="171"/>
      <c r="D57" s="171"/>
      <c r="H57" s="172">
        <f>$H$7</f>
        <v>500</v>
      </c>
      <c r="I57" s="172"/>
      <c r="J57" s="39" t="str">
        <f>$J$7</f>
        <v>m2</v>
      </c>
      <c r="S57" s="12"/>
    </row>
    <row r="58" spans="1:19" ht="14.1" customHeight="1" x14ac:dyDescent="0.15">
      <c r="B58" s="11"/>
      <c r="C58" s="173" t="s">
        <v>32</v>
      </c>
      <c r="D58" s="174"/>
      <c r="E58" s="174"/>
      <c r="F58" s="174"/>
      <c r="G58" s="175"/>
      <c r="H58" s="173" t="s">
        <v>33</v>
      </c>
      <c r="I58" s="175"/>
      <c r="J58" s="64" t="s">
        <v>34</v>
      </c>
      <c r="K58" s="176" t="s">
        <v>75</v>
      </c>
      <c r="L58" s="177"/>
      <c r="M58" s="178"/>
      <c r="N58" s="173" t="s">
        <v>35</v>
      </c>
      <c r="O58" s="175"/>
      <c r="P58" s="179" t="s">
        <v>36</v>
      </c>
      <c r="Q58" s="179"/>
      <c r="R58" s="179"/>
      <c r="S58" s="12"/>
    </row>
    <row r="59" spans="1:19" ht="15" customHeight="1" x14ac:dyDescent="0.15">
      <c r="B59" s="11"/>
      <c r="C59" s="153" t="str">
        <f>C21</f>
        <v>壁面材組立設置工</v>
      </c>
      <c r="D59" s="162"/>
      <c r="E59" s="162"/>
      <c r="F59" s="162"/>
      <c r="G59" s="163"/>
      <c r="H59" s="180">
        <f>J21</f>
        <v>500</v>
      </c>
      <c r="I59" s="181"/>
      <c r="J59" s="65" t="str">
        <f>K21</f>
        <v>m2</v>
      </c>
      <c r="K59" s="66">
        <v>40</v>
      </c>
      <c r="L59" s="158" t="s">
        <v>209</v>
      </c>
      <c r="M59" s="159"/>
      <c r="N59" s="160">
        <f>H59/K59</f>
        <v>12.5</v>
      </c>
      <c r="O59" s="161"/>
      <c r="P59" s="166"/>
      <c r="Q59" s="167"/>
      <c r="R59" s="168"/>
      <c r="S59" s="12"/>
    </row>
    <row r="60" spans="1:19" ht="15" customHeight="1" x14ac:dyDescent="0.15">
      <c r="B60" s="11"/>
      <c r="C60" s="153" t="str">
        <f t="shared" ref="C60:C68" si="2">C22</f>
        <v>補強材取付工</v>
      </c>
      <c r="D60" s="162"/>
      <c r="E60" s="162"/>
      <c r="F60" s="162"/>
      <c r="G60" s="163"/>
      <c r="H60" s="180">
        <f t="shared" ref="H60:H68" si="3">J22</f>
        <v>5617</v>
      </c>
      <c r="I60" s="181"/>
      <c r="J60" s="65" t="str">
        <f t="shared" ref="J60:J68" si="4">K22</f>
        <v>m</v>
      </c>
      <c r="K60" s="66">
        <v>227</v>
      </c>
      <c r="L60" s="158" t="s">
        <v>257</v>
      </c>
      <c r="M60" s="159"/>
      <c r="N60" s="160">
        <f t="shared" ref="N60:N61" si="5">H60/K60</f>
        <v>24.744493392070485</v>
      </c>
      <c r="O60" s="161"/>
      <c r="P60" s="67"/>
      <c r="Q60" s="68"/>
      <c r="R60" s="69"/>
      <c r="S60" s="12"/>
    </row>
    <row r="61" spans="1:19" ht="15" customHeight="1" x14ac:dyDescent="0.15">
      <c r="B61" s="11"/>
      <c r="C61" s="153" t="str">
        <f t="shared" si="2"/>
        <v>敷均し・締固め工</v>
      </c>
      <c r="D61" s="162"/>
      <c r="E61" s="162"/>
      <c r="F61" s="162"/>
      <c r="G61" s="163"/>
      <c r="H61" s="180">
        <f t="shared" si="3"/>
        <v>4000</v>
      </c>
      <c r="I61" s="181"/>
      <c r="J61" s="65" t="str">
        <f t="shared" si="4"/>
        <v>m3</v>
      </c>
      <c r="K61" s="66">
        <v>172</v>
      </c>
      <c r="L61" s="158" t="s">
        <v>207</v>
      </c>
      <c r="M61" s="159"/>
      <c r="N61" s="160">
        <f t="shared" si="5"/>
        <v>23.255813953488371</v>
      </c>
      <c r="O61" s="161"/>
      <c r="P61" s="67"/>
      <c r="Q61" s="68"/>
      <c r="R61" s="69"/>
      <c r="S61" s="12"/>
    </row>
    <row r="62" spans="1:19" ht="15" customHeight="1" x14ac:dyDescent="0.15">
      <c r="B62" s="11"/>
      <c r="C62" s="153" t="str">
        <f t="shared" si="2"/>
        <v>笠石コンクリート工</v>
      </c>
      <c r="D62" s="162"/>
      <c r="E62" s="162"/>
      <c r="F62" s="162"/>
      <c r="G62" s="163"/>
      <c r="H62" s="180">
        <f t="shared" si="3"/>
        <v>50</v>
      </c>
      <c r="I62" s="181"/>
      <c r="J62" s="65" t="str">
        <f t="shared" si="4"/>
        <v>m</v>
      </c>
      <c r="K62" s="66">
        <v>3.6</v>
      </c>
      <c r="L62" s="158" t="s">
        <v>258</v>
      </c>
      <c r="M62" s="159"/>
      <c r="N62" s="160">
        <v>3.6</v>
      </c>
      <c r="O62" s="161"/>
      <c r="P62" s="67"/>
      <c r="Q62" s="68"/>
      <c r="R62" s="69"/>
      <c r="S62" s="12"/>
    </row>
    <row r="63" spans="1:19" ht="15" customHeight="1" x14ac:dyDescent="0.15">
      <c r="B63" s="11"/>
      <c r="C63" s="153" t="str">
        <f t="shared" si="2"/>
        <v>基礎工</v>
      </c>
      <c r="D63" s="162"/>
      <c r="E63" s="162"/>
      <c r="F63" s="162"/>
      <c r="G63" s="163"/>
      <c r="H63" s="180">
        <f t="shared" si="3"/>
        <v>50</v>
      </c>
      <c r="I63" s="181"/>
      <c r="J63" s="65" t="str">
        <f t="shared" si="4"/>
        <v>m</v>
      </c>
      <c r="K63" s="66">
        <v>1.7</v>
      </c>
      <c r="L63" s="158" t="s">
        <v>258</v>
      </c>
      <c r="M63" s="159"/>
      <c r="N63" s="160">
        <v>1.7</v>
      </c>
      <c r="O63" s="161"/>
      <c r="P63" s="67"/>
      <c r="Q63" s="68"/>
      <c r="R63" s="69"/>
      <c r="S63" s="12"/>
    </row>
    <row r="64" spans="1:19" ht="15" hidden="1" customHeight="1" x14ac:dyDescent="0.15">
      <c r="B64" s="11"/>
      <c r="C64" s="153" t="str">
        <f t="shared" si="2"/>
        <v/>
      </c>
      <c r="D64" s="162"/>
      <c r="E64" s="162"/>
      <c r="F64" s="162"/>
      <c r="G64" s="163"/>
      <c r="H64" s="180">
        <f t="shared" si="3"/>
        <v>0</v>
      </c>
      <c r="I64" s="181"/>
      <c r="J64" s="65" t="str">
        <f t="shared" si="4"/>
        <v/>
      </c>
      <c r="K64" s="70"/>
      <c r="L64" s="158"/>
      <c r="M64" s="159"/>
      <c r="N64" s="71"/>
      <c r="O64" s="72"/>
      <c r="P64" s="67"/>
      <c r="Q64" s="68"/>
      <c r="R64" s="69"/>
      <c r="S64" s="12"/>
    </row>
    <row r="65" spans="2:19" ht="15" hidden="1" customHeight="1" x14ac:dyDescent="0.15">
      <c r="B65" s="11"/>
      <c r="C65" s="153" t="str">
        <f t="shared" si="2"/>
        <v/>
      </c>
      <c r="D65" s="162"/>
      <c r="E65" s="162"/>
      <c r="F65" s="162"/>
      <c r="G65" s="163"/>
      <c r="H65" s="180">
        <f t="shared" si="3"/>
        <v>0</v>
      </c>
      <c r="I65" s="181"/>
      <c r="J65" s="65" t="str">
        <f t="shared" si="4"/>
        <v/>
      </c>
      <c r="K65" s="70"/>
      <c r="L65" s="158"/>
      <c r="M65" s="159"/>
      <c r="N65" s="71"/>
      <c r="O65" s="72"/>
      <c r="P65" s="67"/>
      <c r="Q65" s="68"/>
      <c r="R65" s="69"/>
      <c r="S65" s="12"/>
    </row>
    <row r="66" spans="2:19" ht="15" hidden="1" customHeight="1" x14ac:dyDescent="0.15">
      <c r="B66" s="11"/>
      <c r="C66" s="153" t="str">
        <f t="shared" si="2"/>
        <v/>
      </c>
      <c r="D66" s="162"/>
      <c r="E66" s="162"/>
      <c r="F66" s="162"/>
      <c r="G66" s="163"/>
      <c r="H66" s="180">
        <f t="shared" si="3"/>
        <v>0</v>
      </c>
      <c r="I66" s="181"/>
      <c r="J66" s="65" t="str">
        <f t="shared" si="4"/>
        <v/>
      </c>
      <c r="K66" s="70"/>
      <c r="L66" s="158"/>
      <c r="M66" s="159"/>
      <c r="N66" s="71"/>
      <c r="O66" s="72"/>
      <c r="P66" s="67"/>
      <c r="Q66" s="68"/>
      <c r="R66" s="69"/>
      <c r="S66" s="12"/>
    </row>
    <row r="67" spans="2:19" ht="15" hidden="1" customHeight="1" x14ac:dyDescent="0.15">
      <c r="B67" s="11"/>
      <c r="C67" s="153" t="str">
        <f t="shared" si="2"/>
        <v/>
      </c>
      <c r="D67" s="162"/>
      <c r="E67" s="162"/>
      <c r="F67" s="162"/>
      <c r="G67" s="163"/>
      <c r="H67" s="180">
        <f t="shared" si="3"/>
        <v>0</v>
      </c>
      <c r="I67" s="181"/>
      <c r="J67" s="65" t="str">
        <f t="shared" si="4"/>
        <v/>
      </c>
      <c r="K67" s="70"/>
      <c r="L67" s="158"/>
      <c r="M67" s="159"/>
      <c r="N67" s="71"/>
      <c r="O67" s="72"/>
      <c r="P67" s="67"/>
      <c r="Q67" s="68"/>
      <c r="R67" s="69"/>
      <c r="S67" s="12"/>
    </row>
    <row r="68" spans="2:19" ht="15" hidden="1" customHeight="1" x14ac:dyDescent="0.15">
      <c r="B68" s="11"/>
      <c r="C68" s="153" t="str">
        <f t="shared" si="2"/>
        <v/>
      </c>
      <c r="D68" s="162"/>
      <c r="E68" s="162"/>
      <c r="F68" s="162"/>
      <c r="G68" s="163"/>
      <c r="H68" s="180">
        <f t="shared" si="3"/>
        <v>0</v>
      </c>
      <c r="I68" s="181"/>
      <c r="J68" s="65" t="str">
        <f t="shared" si="4"/>
        <v/>
      </c>
      <c r="K68" s="70"/>
      <c r="L68" s="158"/>
      <c r="M68" s="159"/>
      <c r="N68" s="71"/>
      <c r="O68" s="72"/>
      <c r="P68" s="67"/>
      <c r="Q68" s="68"/>
      <c r="R68" s="69"/>
      <c r="S68" s="12"/>
    </row>
    <row r="69" spans="2:19" ht="14.1" customHeight="1" x14ac:dyDescent="0.15">
      <c r="B69" s="11"/>
      <c r="C69" s="137" t="s">
        <v>29</v>
      </c>
      <c r="D69" s="138"/>
      <c r="E69" s="138"/>
      <c r="F69" s="138"/>
      <c r="G69" s="139"/>
      <c r="H69" s="140"/>
      <c r="I69" s="141"/>
      <c r="J69" s="15"/>
      <c r="K69" s="142"/>
      <c r="L69" s="143"/>
      <c r="M69" s="144"/>
      <c r="N69" s="145">
        <f>SUM(N59:O68)</f>
        <v>65.800307345558849</v>
      </c>
      <c r="O69" s="146"/>
      <c r="P69" s="169" t="str">
        <f>ROUND(N69,1)&amp;"　日"</f>
        <v>65.8　日</v>
      </c>
      <c r="Q69" s="169"/>
      <c r="R69" s="169"/>
      <c r="S69" s="12"/>
    </row>
    <row r="70" spans="2:19" ht="14.1" customHeight="1" x14ac:dyDescent="0.15">
      <c r="B70" s="11"/>
      <c r="N70" s="73"/>
      <c r="O70" s="73"/>
      <c r="S70" s="12"/>
    </row>
    <row r="71" spans="2:19" ht="14.1" customHeight="1" x14ac:dyDescent="0.15">
      <c r="B71" s="170" t="s">
        <v>8</v>
      </c>
      <c r="C71" s="171"/>
      <c r="D71" s="171"/>
      <c r="E71" s="4" t="s">
        <v>37</v>
      </c>
      <c r="N71" s="73"/>
      <c r="O71" s="73"/>
      <c r="S71" s="12"/>
    </row>
    <row r="72" spans="2:19" ht="14.1" customHeight="1" x14ac:dyDescent="0.15">
      <c r="B72" s="11"/>
      <c r="H72" s="172">
        <f>$H$7</f>
        <v>500</v>
      </c>
      <c r="I72" s="172"/>
      <c r="J72" s="39" t="str">
        <f>$J$7</f>
        <v>m2</v>
      </c>
      <c r="N72" s="73"/>
      <c r="O72" s="73"/>
      <c r="S72" s="12"/>
    </row>
    <row r="73" spans="2:19" ht="14.1" customHeight="1" x14ac:dyDescent="0.15">
      <c r="B73" s="11"/>
      <c r="C73" s="173" t="s">
        <v>32</v>
      </c>
      <c r="D73" s="174"/>
      <c r="E73" s="174"/>
      <c r="F73" s="174"/>
      <c r="G73" s="175"/>
      <c r="H73" s="173" t="s">
        <v>33</v>
      </c>
      <c r="I73" s="175"/>
      <c r="J73" s="64" t="s">
        <v>34</v>
      </c>
      <c r="K73" s="176" t="s">
        <v>75</v>
      </c>
      <c r="L73" s="177"/>
      <c r="M73" s="178"/>
      <c r="N73" s="173" t="s">
        <v>35</v>
      </c>
      <c r="O73" s="175"/>
      <c r="P73" s="179" t="s">
        <v>36</v>
      </c>
      <c r="Q73" s="179"/>
      <c r="R73" s="179"/>
      <c r="S73" s="12"/>
    </row>
    <row r="74" spans="2:19" ht="14.1" customHeight="1" x14ac:dyDescent="0.15">
      <c r="B74" s="11"/>
      <c r="C74" s="153" t="str">
        <f>C41</f>
        <v>壁面材組立設置工</v>
      </c>
      <c r="D74" s="154"/>
      <c r="E74" s="154"/>
      <c r="F74" s="154"/>
      <c r="G74" s="155"/>
      <c r="H74" s="156">
        <f>J41</f>
        <v>500</v>
      </c>
      <c r="I74" s="157"/>
      <c r="J74" s="65" t="str">
        <f>K41</f>
        <v>m2</v>
      </c>
      <c r="K74" s="66">
        <v>40</v>
      </c>
      <c r="L74" s="158" t="s">
        <v>209</v>
      </c>
      <c r="M74" s="159"/>
      <c r="N74" s="160">
        <f>H74/K74</f>
        <v>12.5</v>
      </c>
      <c r="O74" s="161"/>
      <c r="P74" s="166"/>
      <c r="Q74" s="167"/>
      <c r="R74" s="168"/>
      <c r="S74" s="12"/>
    </row>
    <row r="75" spans="2:19" ht="14.1" customHeight="1" x14ac:dyDescent="0.15">
      <c r="B75" s="11"/>
      <c r="C75" s="153" t="str">
        <f t="shared" ref="C75:C83" si="6">C42</f>
        <v>補強材取付工</v>
      </c>
      <c r="D75" s="154"/>
      <c r="E75" s="154"/>
      <c r="F75" s="154"/>
      <c r="G75" s="155"/>
      <c r="H75" s="156">
        <f t="shared" ref="H75:H83" si="7">J42</f>
        <v>5617</v>
      </c>
      <c r="I75" s="157"/>
      <c r="J75" s="65" t="str">
        <f t="shared" ref="J75:J83" si="8">K42</f>
        <v>m</v>
      </c>
      <c r="K75" s="66">
        <v>227</v>
      </c>
      <c r="L75" s="158" t="s">
        <v>257</v>
      </c>
      <c r="M75" s="159"/>
      <c r="N75" s="160">
        <f t="shared" ref="N75:N76" si="9">H75/K75</f>
        <v>24.744493392070485</v>
      </c>
      <c r="O75" s="161"/>
      <c r="P75" s="67"/>
      <c r="Q75" s="68"/>
      <c r="R75" s="69"/>
      <c r="S75" s="12"/>
    </row>
    <row r="76" spans="2:19" ht="14.1" customHeight="1" x14ac:dyDescent="0.15">
      <c r="B76" s="11"/>
      <c r="C76" s="153" t="str">
        <f t="shared" si="6"/>
        <v>敷均し・締固め工</v>
      </c>
      <c r="D76" s="154"/>
      <c r="E76" s="154"/>
      <c r="F76" s="154"/>
      <c r="G76" s="155"/>
      <c r="H76" s="156">
        <f t="shared" si="7"/>
        <v>4000</v>
      </c>
      <c r="I76" s="157"/>
      <c r="J76" s="65" t="str">
        <f t="shared" si="8"/>
        <v>m3</v>
      </c>
      <c r="K76" s="66">
        <v>172</v>
      </c>
      <c r="L76" s="158" t="s">
        <v>207</v>
      </c>
      <c r="M76" s="159"/>
      <c r="N76" s="160">
        <f t="shared" si="9"/>
        <v>23.255813953488371</v>
      </c>
      <c r="O76" s="161"/>
      <c r="P76" s="67"/>
      <c r="Q76" s="68"/>
      <c r="R76" s="69"/>
      <c r="S76" s="12"/>
    </row>
    <row r="77" spans="2:19" ht="14.1" customHeight="1" x14ac:dyDescent="0.15">
      <c r="B77" s="11"/>
      <c r="C77" s="153" t="str">
        <f t="shared" si="6"/>
        <v>笠石コンクリート工</v>
      </c>
      <c r="D77" s="154"/>
      <c r="E77" s="154"/>
      <c r="F77" s="154"/>
      <c r="G77" s="155"/>
      <c r="H77" s="156">
        <f t="shared" si="7"/>
        <v>50</v>
      </c>
      <c r="I77" s="157"/>
      <c r="J77" s="65" t="str">
        <f t="shared" si="8"/>
        <v>m</v>
      </c>
      <c r="K77" s="66">
        <v>3.6</v>
      </c>
      <c r="L77" s="158" t="s">
        <v>258</v>
      </c>
      <c r="M77" s="159"/>
      <c r="N77" s="160">
        <v>3.6</v>
      </c>
      <c r="O77" s="161"/>
      <c r="P77" s="67"/>
      <c r="Q77" s="68"/>
      <c r="R77" s="69"/>
      <c r="S77" s="12"/>
    </row>
    <row r="78" spans="2:19" ht="14.1" customHeight="1" x14ac:dyDescent="0.15">
      <c r="B78" s="11"/>
      <c r="C78" s="153" t="str">
        <f t="shared" si="6"/>
        <v>基礎工</v>
      </c>
      <c r="D78" s="154"/>
      <c r="E78" s="154"/>
      <c r="F78" s="154"/>
      <c r="G78" s="155"/>
      <c r="H78" s="156">
        <f t="shared" si="7"/>
        <v>50</v>
      </c>
      <c r="I78" s="157"/>
      <c r="J78" s="65" t="str">
        <f t="shared" si="8"/>
        <v>m</v>
      </c>
      <c r="K78" s="66">
        <v>1.7</v>
      </c>
      <c r="L78" s="158" t="s">
        <v>258</v>
      </c>
      <c r="M78" s="159"/>
      <c r="N78" s="160">
        <v>1.7</v>
      </c>
      <c r="O78" s="161"/>
      <c r="P78" s="67"/>
      <c r="Q78" s="68"/>
      <c r="R78" s="69"/>
      <c r="S78" s="12"/>
    </row>
    <row r="79" spans="2:19" ht="14.1" hidden="1" customHeight="1" x14ac:dyDescent="0.15">
      <c r="B79" s="11"/>
      <c r="C79" s="153" t="str">
        <f t="shared" si="6"/>
        <v/>
      </c>
      <c r="D79" s="154"/>
      <c r="E79" s="154"/>
      <c r="F79" s="154"/>
      <c r="G79" s="155"/>
      <c r="H79" s="156">
        <f t="shared" si="7"/>
        <v>0</v>
      </c>
      <c r="I79" s="157"/>
      <c r="J79" s="65" t="str">
        <f t="shared" si="8"/>
        <v/>
      </c>
      <c r="K79" s="66"/>
      <c r="L79" s="158"/>
      <c r="M79" s="159"/>
      <c r="N79" s="71"/>
      <c r="O79" s="72"/>
      <c r="P79" s="67"/>
      <c r="Q79" s="68"/>
      <c r="R79" s="69"/>
      <c r="S79" s="12"/>
    </row>
    <row r="80" spans="2:19" ht="14.1" hidden="1" customHeight="1" x14ac:dyDescent="0.15">
      <c r="B80" s="11"/>
      <c r="C80" s="153" t="str">
        <f t="shared" si="6"/>
        <v/>
      </c>
      <c r="D80" s="154"/>
      <c r="E80" s="154"/>
      <c r="F80" s="154"/>
      <c r="G80" s="155"/>
      <c r="H80" s="156">
        <f t="shared" si="7"/>
        <v>0</v>
      </c>
      <c r="I80" s="157"/>
      <c r="J80" s="65" t="str">
        <f t="shared" si="8"/>
        <v/>
      </c>
      <c r="K80" s="66"/>
      <c r="L80" s="158"/>
      <c r="M80" s="159"/>
      <c r="N80" s="71"/>
      <c r="O80" s="72"/>
      <c r="P80" s="67"/>
      <c r="Q80" s="68"/>
      <c r="R80" s="69"/>
      <c r="S80" s="12"/>
    </row>
    <row r="81" spans="2:19" ht="14.1" hidden="1" customHeight="1" x14ac:dyDescent="0.15">
      <c r="B81" s="11"/>
      <c r="C81" s="153" t="str">
        <f t="shared" si="6"/>
        <v/>
      </c>
      <c r="D81" s="154"/>
      <c r="E81" s="154"/>
      <c r="F81" s="154"/>
      <c r="G81" s="155"/>
      <c r="H81" s="156">
        <f t="shared" si="7"/>
        <v>0</v>
      </c>
      <c r="I81" s="157"/>
      <c r="J81" s="65" t="str">
        <f t="shared" si="8"/>
        <v/>
      </c>
      <c r="K81" s="66"/>
      <c r="L81" s="158"/>
      <c r="M81" s="159"/>
      <c r="N81" s="71"/>
      <c r="O81" s="72"/>
      <c r="P81" s="67"/>
      <c r="Q81" s="68"/>
      <c r="R81" s="69"/>
      <c r="S81" s="12"/>
    </row>
    <row r="82" spans="2:19" ht="14.1" hidden="1" customHeight="1" x14ac:dyDescent="0.15">
      <c r="B82" s="11"/>
      <c r="C82" s="153" t="str">
        <f t="shared" si="6"/>
        <v/>
      </c>
      <c r="D82" s="154"/>
      <c r="E82" s="154"/>
      <c r="F82" s="154"/>
      <c r="G82" s="155"/>
      <c r="H82" s="156">
        <f t="shared" si="7"/>
        <v>0</v>
      </c>
      <c r="I82" s="157"/>
      <c r="J82" s="65" t="str">
        <f t="shared" si="8"/>
        <v/>
      </c>
      <c r="K82" s="66"/>
      <c r="L82" s="158"/>
      <c r="M82" s="159"/>
      <c r="N82" s="71"/>
      <c r="O82" s="72"/>
      <c r="P82" s="67"/>
      <c r="Q82" s="68"/>
      <c r="R82" s="69"/>
      <c r="S82" s="12"/>
    </row>
    <row r="83" spans="2:19" ht="14.1" hidden="1" customHeight="1" x14ac:dyDescent="0.15">
      <c r="B83" s="11"/>
      <c r="C83" s="153" t="str">
        <f t="shared" si="6"/>
        <v/>
      </c>
      <c r="D83" s="154"/>
      <c r="E83" s="154"/>
      <c r="F83" s="154"/>
      <c r="G83" s="155"/>
      <c r="H83" s="156">
        <f t="shared" si="7"/>
        <v>0</v>
      </c>
      <c r="I83" s="157"/>
      <c r="J83" s="65" t="str">
        <f t="shared" si="8"/>
        <v/>
      </c>
      <c r="K83" s="66"/>
      <c r="L83" s="158"/>
      <c r="M83" s="159"/>
      <c r="N83" s="71"/>
      <c r="O83" s="72"/>
      <c r="P83" s="67"/>
      <c r="Q83" s="68"/>
      <c r="R83" s="69"/>
      <c r="S83" s="12"/>
    </row>
    <row r="84" spans="2:19" ht="14.1" customHeight="1" x14ac:dyDescent="0.15">
      <c r="B84" s="11"/>
      <c r="C84" s="137" t="s">
        <v>29</v>
      </c>
      <c r="D84" s="138"/>
      <c r="E84" s="138"/>
      <c r="F84" s="138"/>
      <c r="G84" s="139"/>
      <c r="H84" s="140"/>
      <c r="I84" s="141"/>
      <c r="J84" s="15"/>
      <c r="K84" s="142"/>
      <c r="L84" s="143"/>
      <c r="M84" s="144"/>
      <c r="N84" s="145">
        <f>SUM(N74:O83)</f>
        <v>65.800307345558849</v>
      </c>
      <c r="O84" s="146"/>
      <c r="P84" s="147" t="str">
        <f>ROUND(N84,1)&amp;"　日"</f>
        <v>65.8　日</v>
      </c>
      <c r="Q84" s="147"/>
      <c r="R84" s="147"/>
      <c r="S84" s="12"/>
    </row>
    <row r="85" spans="2:19" ht="14.1" customHeight="1" x14ac:dyDescent="0.15">
      <c r="B85" s="16"/>
      <c r="C85" s="17"/>
      <c r="D85" s="17"/>
      <c r="E85" s="17"/>
      <c r="F85" s="17"/>
      <c r="G85" s="17"/>
      <c r="H85" s="17"/>
      <c r="I85" s="17"/>
      <c r="J85" s="17"/>
      <c r="K85" s="17"/>
      <c r="L85" s="17"/>
      <c r="M85" s="17"/>
      <c r="N85" s="17"/>
      <c r="O85" s="17"/>
      <c r="P85" s="17"/>
      <c r="Q85" s="17"/>
      <c r="R85" s="17"/>
      <c r="S85" s="18"/>
    </row>
    <row r="86" spans="2:19" ht="13.5" customHeight="1" x14ac:dyDescent="0.15"/>
    <row r="87" spans="2:19" ht="13.5" customHeight="1" x14ac:dyDescent="0.15">
      <c r="C87" s="74" t="s">
        <v>77</v>
      </c>
      <c r="D87" s="74"/>
      <c r="E87" s="74"/>
      <c r="F87" s="74"/>
      <c r="G87" s="74"/>
      <c r="H87" s="74"/>
      <c r="I87" s="74"/>
      <c r="J87" s="74"/>
    </row>
    <row r="88" spans="2:19" ht="13.5" customHeight="1" x14ac:dyDescent="0.15"/>
    <row r="89" spans="2:19" ht="13.5" customHeight="1" x14ac:dyDescent="0.15">
      <c r="B89" s="14"/>
      <c r="C89" s="22" t="s">
        <v>78</v>
      </c>
      <c r="D89" s="22"/>
      <c r="E89" s="22"/>
      <c r="F89" s="22"/>
      <c r="G89" s="22"/>
      <c r="H89" s="14"/>
      <c r="I89" s="14"/>
      <c r="J89" s="14"/>
      <c r="K89" s="14"/>
      <c r="L89" s="14"/>
      <c r="M89" s="14"/>
      <c r="N89" s="14"/>
      <c r="O89" s="14"/>
      <c r="P89" s="14"/>
      <c r="Q89" s="14"/>
      <c r="R89" s="14"/>
      <c r="S89" s="14"/>
    </row>
    <row r="90" spans="2:19" x14ac:dyDescent="0.15">
      <c r="C90" s="148"/>
      <c r="D90" s="148"/>
      <c r="E90" s="149" t="s">
        <v>79</v>
      </c>
      <c r="F90" s="150"/>
      <c r="G90" s="149" t="s">
        <v>80</v>
      </c>
      <c r="H90" s="150"/>
      <c r="I90" s="149" t="s">
        <v>81</v>
      </c>
      <c r="J90" s="150"/>
      <c r="L90" s="151" t="s">
        <v>82</v>
      </c>
      <c r="M90" s="152"/>
      <c r="N90" s="32" t="s">
        <v>83</v>
      </c>
    </row>
    <row r="91" spans="2:19" x14ac:dyDescent="0.15">
      <c r="C91" s="130" t="s">
        <v>84</v>
      </c>
      <c r="D91" s="130"/>
      <c r="E91" s="131">
        <f>N52</f>
        <v>45034.53</v>
      </c>
      <c r="F91" s="132"/>
      <c r="G91" s="131">
        <f>N32</f>
        <v>42724.53</v>
      </c>
      <c r="H91" s="132"/>
      <c r="I91" s="133">
        <f>1-(E91/G91)</f>
        <v>-5.4067300447775635E-2</v>
      </c>
      <c r="J91" s="134"/>
      <c r="K91" s="33" t="s">
        <v>85</v>
      </c>
      <c r="L91" s="125" t="str">
        <f>IF(I91&lt;-0.6,"１",IF(I91&lt;-0.2,"２",IF(I91&lt;0.2,"３",IF(I91&lt;0.6,"４","５"))))</f>
        <v>３</v>
      </c>
      <c r="M91" s="125"/>
    </row>
    <row r="92" spans="2:19" x14ac:dyDescent="0.15">
      <c r="C92" s="130" t="s">
        <v>86</v>
      </c>
      <c r="D92" s="130"/>
      <c r="E92" s="135">
        <f>N84</f>
        <v>65.800307345558849</v>
      </c>
      <c r="F92" s="136"/>
      <c r="G92" s="135">
        <f>N69</f>
        <v>65.800307345558849</v>
      </c>
      <c r="H92" s="136"/>
      <c r="I92" s="133">
        <f>1-(E92/G92)</f>
        <v>0</v>
      </c>
      <c r="J92" s="134"/>
      <c r="K92" s="33" t="s">
        <v>85</v>
      </c>
      <c r="L92" s="125" t="str">
        <f>IF(I92&lt;-0.6,"１",IF(I92&lt;-0.2,"２",IF(I92&lt;0.2,"３",IF(I92&lt;0.6,"４","５"))))</f>
        <v>３</v>
      </c>
      <c r="M92" s="125"/>
    </row>
    <row r="93" spans="2:19" x14ac:dyDescent="0.15">
      <c r="C93" s="24"/>
      <c r="D93" s="24"/>
      <c r="E93" s="75"/>
      <c r="F93" s="75"/>
      <c r="G93" s="75"/>
      <c r="H93" s="75"/>
      <c r="I93" s="26"/>
      <c r="J93" s="26"/>
    </row>
    <row r="94" spans="2:19" x14ac:dyDescent="0.15">
      <c r="C94" s="22" t="s">
        <v>87</v>
      </c>
      <c r="D94" s="22"/>
      <c r="E94" s="33"/>
      <c r="F94" s="33"/>
      <c r="G94" s="33"/>
    </row>
    <row r="95" spans="2:19" ht="27" customHeight="1" x14ac:dyDescent="0.15">
      <c r="C95" s="128" t="s">
        <v>88</v>
      </c>
      <c r="D95" s="128"/>
      <c r="E95" s="128"/>
      <c r="F95" s="128" t="s">
        <v>89</v>
      </c>
      <c r="G95" s="128"/>
      <c r="H95" s="128"/>
      <c r="I95" s="128" t="s">
        <v>90</v>
      </c>
      <c r="J95" s="129"/>
    </row>
    <row r="96" spans="2:19" x14ac:dyDescent="0.15">
      <c r="C96" s="125" t="s">
        <v>91</v>
      </c>
      <c r="D96" s="125"/>
      <c r="E96" s="125"/>
      <c r="F96" s="127" t="s">
        <v>92</v>
      </c>
      <c r="G96" s="127"/>
      <c r="H96" s="127"/>
      <c r="I96" s="125">
        <v>5</v>
      </c>
      <c r="J96" s="125"/>
    </row>
    <row r="97" spans="3:10" x14ac:dyDescent="0.15">
      <c r="C97" s="125" t="s">
        <v>93</v>
      </c>
      <c r="D97" s="125"/>
      <c r="E97" s="125"/>
      <c r="F97" s="127" t="s">
        <v>94</v>
      </c>
      <c r="G97" s="127"/>
      <c r="H97" s="127"/>
      <c r="I97" s="125">
        <v>4</v>
      </c>
      <c r="J97" s="125"/>
    </row>
    <row r="98" spans="3:10" x14ac:dyDescent="0.15">
      <c r="C98" s="125" t="s">
        <v>95</v>
      </c>
      <c r="D98" s="125"/>
      <c r="E98" s="125"/>
      <c r="F98" s="126" t="s">
        <v>96</v>
      </c>
      <c r="G98" s="127"/>
      <c r="H98" s="127"/>
      <c r="I98" s="125">
        <v>3</v>
      </c>
      <c r="J98" s="125"/>
    </row>
    <row r="99" spans="3:10" x14ac:dyDescent="0.15">
      <c r="C99" s="125" t="s">
        <v>97</v>
      </c>
      <c r="D99" s="125"/>
      <c r="E99" s="125"/>
      <c r="F99" s="126" t="s">
        <v>98</v>
      </c>
      <c r="G99" s="127"/>
      <c r="H99" s="127"/>
      <c r="I99" s="125">
        <v>2</v>
      </c>
      <c r="J99" s="125"/>
    </row>
    <row r="100" spans="3:10" x14ac:dyDescent="0.15">
      <c r="C100" s="125" t="s">
        <v>99</v>
      </c>
      <c r="D100" s="125"/>
      <c r="E100" s="125"/>
      <c r="F100" s="126" t="s">
        <v>100</v>
      </c>
      <c r="G100" s="127"/>
      <c r="H100" s="127"/>
      <c r="I100" s="125">
        <v>1</v>
      </c>
      <c r="J100" s="125"/>
    </row>
  </sheetData>
  <mergeCells count="271">
    <mergeCell ref="C19:R19"/>
    <mergeCell ref="C20:E20"/>
    <mergeCell ref="F20:I20"/>
    <mergeCell ref="L20:M20"/>
    <mergeCell ref="N20:O20"/>
    <mergeCell ref="P20:R20"/>
    <mergeCell ref="B2:S2"/>
    <mergeCell ref="C7:E7"/>
    <mergeCell ref="H7:I7"/>
    <mergeCell ref="B17:D17"/>
    <mergeCell ref="C18:E18"/>
    <mergeCell ref="H18:I18"/>
    <mergeCell ref="C21:E21"/>
    <mergeCell ref="F21:I21"/>
    <mergeCell ref="L21:M21"/>
    <mergeCell ref="N21:O21"/>
    <mergeCell ref="P21:R21"/>
    <mergeCell ref="C22:E22"/>
    <mergeCell ref="F22:I22"/>
    <mergeCell ref="L22:M22"/>
    <mergeCell ref="N22:O22"/>
    <mergeCell ref="P22:R22"/>
    <mergeCell ref="C23:E23"/>
    <mergeCell ref="F23:I23"/>
    <mergeCell ref="L23:M23"/>
    <mergeCell ref="N23:O23"/>
    <mergeCell ref="P23:R23"/>
    <mergeCell ref="C24:E24"/>
    <mergeCell ref="F24:I24"/>
    <mergeCell ref="L24:M24"/>
    <mergeCell ref="N24:O24"/>
    <mergeCell ref="P24:R24"/>
    <mergeCell ref="C25:E25"/>
    <mergeCell ref="F25:I25"/>
    <mergeCell ref="L25:M25"/>
    <mergeCell ref="N25:O25"/>
    <mergeCell ref="P25:R25"/>
    <mergeCell ref="C26:E26"/>
    <mergeCell ref="F26:I26"/>
    <mergeCell ref="L26:M26"/>
    <mergeCell ref="N26:O26"/>
    <mergeCell ref="P26:R26"/>
    <mergeCell ref="C29:E29"/>
    <mergeCell ref="F29:I29"/>
    <mergeCell ref="L29:M29"/>
    <mergeCell ref="N29:O29"/>
    <mergeCell ref="P29:R29"/>
    <mergeCell ref="X29:AA29"/>
    <mergeCell ref="C27:E27"/>
    <mergeCell ref="F27:I27"/>
    <mergeCell ref="L27:M27"/>
    <mergeCell ref="N27:O27"/>
    <mergeCell ref="P27:R27"/>
    <mergeCell ref="C28:E28"/>
    <mergeCell ref="F28:I28"/>
    <mergeCell ref="L28:M28"/>
    <mergeCell ref="N28:O28"/>
    <mergeCell ref="P28:R28"/>
    <mergeCell ref="C30:E30"/>
    <mergeCell ref="F30:I30"/>
    <mergeCell ref="L30:M30"/>
    <mergeCell ref="N30:O30"/>
    <mergeCell ref="P30:R30"/>
    <mergeCell ref="C31:E31"/>
    <mergeCell ref="F31:I31"/>
    <mergeCell ref="L31:M31"/>
    <mergeCell ref="N31:O31"/>
    <mergeCell ref="P31:R31"/>
    <mergeCell ref="C38:E38"/>
    <mergeCell ref="H38:I38"/>
    <mergeCell ref="C39:R39"/>
    <mergeCell ref="C40:E40"/>
    <mergeCell ref="F40:I40"/>
    <mergeCell ref="L40:M40"/>
    <mergeCell ref="N40:O40"/>
    <mergeCell ref="P40:R40"/>
    <mergeCell ref="C32:E32"/>
    <mergeCell ref="F32:I32"/>
    <mergeCell ref="L32:M32"/>
    <mergeCell ref="N32:O32"/>
    <mergeCell ref="P32:R32"/>
    <mergeCell ref="B36:D36"/>
    <mergeCell ref="C41:E41"/>
    <mergeCell ref="F41:I41"/>
    <mergeCell ref="L41:M41"/>
    <mergeCell ref="N41:O41"/>
    <mergeCell ref="P41:R41"/>
    <mergeCell ref="C42:E42"/>
    <mergeCell ref="F42:I42"/>
    <mergeCell ref="L42:M42"/>
    <mergeCell ref="N42:O42"/>
    <mergeCell ref="P42:R42"/>
    <mergeCell ref="C43:E43"/>
    <mergeCell ref="F43:I43"/>
    <mergeCell ref="L43:M43"/>
    <mergeCell ref="N43:O43"/>
    <mergeCell ref="P43:R43"/>
    <mergeCell ref="C44:E44"/>
    <mergeCell ref="F44:I44"/>
    <mergeCell ref="L44:M44"/>
    <mergeCell ref="N44:O44"/>
    <mergeCell ref="P44:R44"/>
    <mergeCell ref="C45:E45"/>
    <mergeCell ref="F45:I45"/>
    <mergeCell ref="L45:M45"/>
    <mergeCell ref="N45:O45"/>
    <mergeCell ref="P45:R45"/>
    <mergeCell ref="C46:E46"/>
    <mergeCell ref="F46:I46"/>
    <mergeCell ref="L46:M46"/>
    <mergeCell ref="N46:O46"/>
    <mergeCell ref="P46:R46"/>
    <mergeCell ref="C47:E47"/>
    <mergeCell ref="F47:I47"/>
    <mergeCell ref="L47:M47"/>
    <mergeCell ref="N47:O47"/>
    <mergeCell ref="P47:R47"/>
    <mergeCell ref="C48:E48"/>
    <mergeCell ref="F48:I48"/>
    <mergeCell ref="L48:M48"/>
    <mergeCell ref="N48:O48"/>
    <mergeCell ref="P48:R48"/>
    <mergeCell ref="C49:E49"/>
    <mergeCell ref="F49:I49"/>
    <mergeCell ref="L49:M49"/>
    <mergeCell ref="N49:O49"/>
    <mergeCell ref="P49:R49"/>
    <mergeCell ref="C50:E50"/>
    <mergeCell ref="F50:I50"/>
    <mergeCell ref="L50:M50"/>
    <mergeCell ref="N50:O50"/>
    <mergeCell ref="P50:R50"/>
    <mergeCell ref="C51:E51"/>
    <mergeCell ref="F51:I51"/>
    <mergeCell ref="L51:M51"/>
    <mergeCell ref="N51:O51"/>
    <mergeCell ref="P51:R51"/>
    <mergeCell ref="C52:E52"/>
    <mergeCell ref="F52:I52"/>
    <mergeCell ref="L52:M52"/>
    <mergeCell ref="N52:O52"/>
    <mergeCell ref="P52:R52"/>
    <mergeCell ref="P58:R58"/>
    <mergeCell ref="C59:G59"/>
    <mergeCell ref="H59:I59"/>
    <mergeCell ref="L59:M59"/>
    <mergeCell ref="N59:O59"/>
    <mergeCell ref="P59:R59"/>
    <mergeCell ref="B57:D57"/>
    <mergeCell ref="H57:I57"/>
    <mergeCell ref="C58:G58"/>
    <mergeCell ref="H58:I58"/>
    <mergeCell ref="K58:M58"/>
    <mergeCell ref="N58:O58"/>
    <mergeCell ref="N62:O62"/>
    <mergeCell ref="C63:G63"/>
    <mergeCell ref="H63:I63"/>
    <mergeCell ref="L63:M63"/>
    <mergeCell ref="N63:O63"/>
    <mergeCell ref="C60:G60"/>
    <mergeCell ref="H60:I60"/>
    <mergeCell ref="L60:M60"/>
    <mergeCell ref="N60:O60"/>
    <mergeCell ref="C61:G61"/>
    <mergeCell ref="H61:I61"/>
    <mergeCell ref="L61:M61"/>
    <mergeCell ref="N61:O61"/>
    <mergeCell ref="C64:G64"/>
    <mergeCell ref="H64:I64"/>
    <mergeCell ref="L64:M64"/>
    <mergeCell ref="C65:G65"/>
    <mergeCell ref="H65:I65"/>
    <mergeCell ref="L65:M65"/>
    <mergeCell ref="C62:G62"/>
    <mergeCell ref="H62:I62"/>
    <mergeCell ref="L62:M62"/>
    <mergeCell ref="C68:G68"/>
    <mergeCell ref="H68:I68"/>
    <mergeCell ref="L68:M68"/>
    <mergeCell ref="C69:G69"/>
    <mergeCell ref="H69:I69"/>
    <mergeCell ref="K69:M69"/>
    <mergeCell ref="C66:G66"/>
    <mergeCell ref="H66:I66"/>
    <mergeCell ref="L66:M66"/>
    <mergeCell ref="C67:G67"/>
    <mergeCell ref="H67:I67"/>
    <mergeCell ref="L67:M67"/>
    <mergeCell ref="N69:O69"/>
    <mergeCell ref="P69:R69"/>
    <mergeCell ref="B71:D71"/>
    <mergeCell ref="H72:I72"/>
    <mergeCell ref="C73:G73"/>
    <mergeCell ref="H73:I73"/>
    <mergeCell ref="K73:M73"/>
    <mergeCell ref="N73:O73"/>
    <mergeCell ref="P73:R73"/>
    <mergeCell ref="C74:G74"/>
    <mergeCell ref="H74:I74"/>
    <mergeCell ref="L74:M74"/>
    <mergeCell ref="N74:O74"/>
    <mergeCell ref="P74:R74"/>
    <mergeCell ref="C75:G75"/>
    <mergeCell ref="H75:I75"/>
    <mergeCell ref="L75:M75"/>
    <mergeCell ref="N75:O75"/>
    <mergeCell ref="N78:O78"/>
    <mergeCell ref="C79:G79"/>
    <mergeCell ref="H79:I79"/>
    <mergeCell ref="L79:M79"/>
    <mergeCell ref="C76:G76"/>
    <mergeCell ref="H76:I76"/>
    <mergeCell ref="L76:M76"/>
    <mergeCell ref="N76:O76"/>
    <mergeCell ref="C77:G77"/>
    <mergeCell ref="H77:I77"/>
    <mergeCell ref="L77:M77"/>
    <mergeCell ref="N77:O77"/>
    <mergeCell ref="C80:G80"/>
    <mergeCell ref="H80:I80"/>
    <mergeCell ref="L80:M80"/>
    <mergeCell ref="C81:G81"/>
    <mergeCell ref="H81:I81"/>
    <mergeCell ref="L81:M81"/>
    <mergeCell ref="C78:G78"/>
    <mergeCell ref="H78:I78"/>
    <mergeCell ref="L78:M78"/>
    <mergeCell ref="N84:O84"/>
    <mergeCell ref="P84:R84"/>
    <mergeCell ref="C90:D90"/>
    <mergeCell ref="E90:F90"/>
    <mergeCell ref="G90:H90"/>
    <mergeCell ref="I90:J90"/>
    <mergeCell ref="L90:M90"/>
    <mergeCell ref="C82:G82"/>
    <mergeCell ref="H82:I82"/>
    <mergeCell ref="L82:M82"/>
    <mergeCell ref="C83:G83"/>
    <mergeCell ref="H83:I83"/>
    <mergeCell ref="L83:M83"/>
    <mergeCell ref="L91:M91"/>
    <mergeCell ref="C92:D92"/>
    <mergeCell ref="E92:F92"/>
    <mergeCell ref="G92:H92"/>
    <mergeCell ref="I92:J92"/>
    <mergeCell ref="L92:M92"/>
    <mergeCell ref="C84:G84"/>
    <mergeCell ref="H84:I84"/>
    <mergeCell ref="K84:M84"/>
    <mergeCell ref="C95:E95"/>
    <mergeCell ref="F95:H95"/>
    <mergeCell ref="I95:J95"/>
    <mergeCell ref="C96:E96"/>
    <mergeCell ref="F96:H96"/>
    <mergeCell ref="I96:J96"/>
    <mergeCell ref="C91:D91"/>
    <mergeCell ref="E91:F91"/>
    <mergeCell ref="G91:H91"/>
    <mergeCell ref="I91:J91"/>
    <mergeCell ref="C99:E99"/>
    <mergeCell ref="F99:H99"/>
    <mergeCell ref="I99:J99"/>
    <mergeCell ref="C100:E100"/>
    <mergeCell ref="F100:H100"/>
    <mergeCell ref="I100:J100"/>
    <mergeCell ref="C97:E97"/>
    <mergeCell ref="F97:H97"/>
    <mergeCell ref="I97:J97"/>
    <mergeCell ref="C98:E98"/>
    <mergeCell ref="F98:H98"/>
    <mergeCell ref="I98:J98"/>
  </mergeCells>
  <phoneticPr fontId="3"/>
  <pageMargins left="0.59055118110236227" right="0.23622047244094491" top="0.74803149606299213" bottom="0.74803149606299213" header="0.31496062992125984" footer="0.31496062992125984"/>
  <pageSetup paperSize="9" scale="71" orientation="portrait"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5CB1-319E-48C6-9B36-A8A8435EBA36}">
  <sheetPr>
    <tabColor theme="4" tint="0.59999389629810485"/>
  </sheetPr>
  <dimension ref="B1:AH180"/>
  <sheetViews>
    <sheetView view="pageBreakPreview" zoomScale="75" zoomScaleNormal="75" zoomScaleSheetLayoutView="75" zoomScalePageLayoutView="50" workbookViewId="0">
      <selection activeCell="M14" sqref="M14"/>
    </sheetView>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259</v>
      </c>
      <c r="D2" s="264"/>
      <c r="E2" s="264"/>
      <c r="F2" s="264"/>
      <c r="G2" s="262"/>
      <c r="H2" s="77"/>
      <c r="I2" s="78"/>
      <c r="M2" s="79"/>
      <c r="N2" s="79"/>
      <c r="O2" s="79"/>
      <c r="P2" s="79"/>
      <c r="Q2" s="79"/>
      <c r="R2" s="80"/>
    </row>
    <row r="3" spans="2:26" ht="15" customHeight="1" x14ac:dyDescent="0.15">
      <c r="B3" s="263"/>
      <c r="C3" s="265"/>
      <c r="D3" s="266"/>
      <c r="E3" s="266"/>
      <c r="F3" s="266"/>
      <c r="G3" s="267"/>
      <c r="H3" s="81">
        <v>100</v>
      </c>
      <c r="I3" s="78" t="s">
        <v>124</v>
      </c>
      <c r="N3" s="79"/>
      <c r="R3" s="80"/>
    </row>
    <row r="4" spans="2:26" ht="15" customHeight="1" x14ac:dyDescent="0.15">
      <c r="B4" s="268" t="s">
        <v>125</v>
      </c>
      <c r="C4" s="269"/>
      <c r="D4" s="263" t="s">
        <v>126</v>
      </c>
      <c r="E4" s="263" t="s">
        <v>33</v>
      </c>
      <c r="F4" s="263" t="s">
        <v>34</v>
      </c>
      <c r="G4" s="263" t="s">
        <v>127</v>
      </c>
      <c r="H4" s="263" t="s">
        <v>128</v>
      </c>
      <c r="I4" s="263" t="s">
        <v>36</v>
      </c>
      <c r="N4" s="79"/>
      <c r="R4" s="80"/>
    </row>
    <row r="5" spans="2:26" ht="15" customHeight="1" x14ac:dyDescent="0.15">
      <c r="B5" s="270"/>
      <c r="C5" s="271"/>
      <c r="D5" s="263"/>
      <c r="E5" s="263"/>
      <c r="F5" s="263"/>
      <c r="G5" s="263"/>
      <c r="H5" s="263"/>
      <c r="I5" s="263"/>
      <c r="N5" s="79"/>
      <c r="R5" s="80"/>
    </row>
    <row r="6" spans="2:26" ht="15" customHeight="1" x14ac:dyDescent="0.15">
      <c r="B6" s="259" t="s">
        <v>260</v>
      </c>
      <c r="C6" s="260"/>
      <c r="D6" s="82"/>
      <c r="E6" s="83"/>
      <c r="F6" s="84"/>
      <c r="G6" s="85"/>
      <c r="H6" s="85"/>
      <c r="I6" s="86"/>
      <c r="N6" s="79"/>
      <c r="P6" s="87"/>
      <c r="R6" s="88"/>
    </row>
    <row r="7" spans="2:26" ht="15" customHeight="1" x14ac:dyDescent="0.15">
      <c r="B7" s="257"/>
      <c r="C7" s="258"/>
      <c r="D7" s="89"/>
      <c r="E7" s="90">
        <v>100</v>
      </c>
      <c r="F7" s="91" t="s">
        <v>1</v>
      </c>
      <c r="G7" s="92">
        <v>38660.5</v>
      </c>
      <c r="H7" s="92">
        <f>TRUNC(E7*G7,0)</f>
        <v>3866050</v>
      </c>
      <c r="I7" s="93"/>
      <c r="N7" s="79"/>
      <c r="R7" s="80"/>
    </row>
    <row r="8" spans="2:26" ht="15" customHeight="1" x14ac:dyDescent="0.15">
      <c r="B8" s="259" t="s">
        <v>4</v>
      </c>
      <c r="C8" s="260"/>
      <c r="D8" s="82"/>
      <c r="E8" s="83"/>
      <c r="F8" s="84"/>
      <c r="G8" s="85"/>
      <c r="H8" s="85"/>
      <c r="I8" s="86"/>
      <c r="N8" s="79"/>
      <c r="R8" s="80"/>
    </row>
    <row r="9" spans="2:26" ht="15" customHeight="1" x14ac:dyDescent="0.15">
      <c r="B9" s="257"/>
      <c r="C9" s="258"/>
      <c r="D9" s="89"/>
      <c r="E9" s="90">
        <v>100</v>
      </c>
      <c r="F9" s="91" t="s">
        <v>5</v>
      </c>
      <c r="G9" s="92">
        <v>91.313999999999993</v>
      </c>
      <c r="H9" s="92">
        <f>TRUNC(E9*G9,0)</f>
        <v>9131</v>
      </c>
      <c r="I9" s="93"/>
      <c r="N9" s="79"/>
      <c r="R9" s="80"/>
    </row>
    <row r="10" spans="2:26" ht="15" customHeight="1" x14ac:dyDescent="0.15">
      <c r="B10" s="259" t="s">
        <v>261</v>
      </c>
      <c r="C10" s="260"/>
      <c r="D10" s="82"/>
      <c r="E10" s="83"/>
      <c r="F10" s="84"/>
      <c r="G10" s="85"/>
      <c r="H10" s="85"/>
      <c r="I10" s="86"/>
      <c r="P10" s="79"/>
    </row>
    <row r="11" spans="2:26" ht="15" customHeight="1" x14ac:dyDescent="0.15">
      <c r="B11" s="257"/>
      <c r="C11" s="258"/>
      <c r="D11" s="89"/>
      <c r="E11" s="90">
        <v>100</v>
      </c>
      <c r="F11" s="91" t="s">
        <v>2</v>
      </c>
      <c r="G11" s="92">
        <v>418.18</v>
      </c>
      <c r="H11" s="92"/>
      <c r="I11" s="93"/>
    </row>
    <row r="12" spans="2:26" ht="15" customHeight="1" x14ac:dyDescent="0.15">
      <c r="B12" s="259" t="s">
        <v>262</v>
      </c>
      <c r="C12" s="260"/>
      <c r="D12" s="82" t="s">
        <v>263</v>
      </c>
      <c r="E12" s="83"/>
      <c r="F12" s="84"/>
      <c r="G12" s="85"/>
      <c r="H12" s="85"/>
      <c r="I12" s="94"/>
    </row>
    <row r="13" spans="2:26" ht="15" customHeight="1" x14ac:dyDescent="0.15">
      <c r="B13" s="257"/>
      <c r="C13" s="258"/>
      <c r="D13" s="89"/>
      <c r="E13" s="90">
        <v>50</v>
      </c>
      <c r="F13" s="91" t="s">
        <v>5</v>
      </c>
      <c r="G13" s="92">
        <v>9596.5</v>
      </c>
      <c r="H13" s="92"/>
      <c r="I13" s="93"/>
    </row>
    <row r="14" spans="2:26" ht="15" customHeight="1" x14ac:dyDescent="0.15">
      <c r="B14" s="259" t="s">
        <v>19</v>
      </c>
      <c r="C14" s="260"/>
      <c r="D14" s="82" t="s">
        <v>264</v>
      </c>
      <c r="E14" s="83"/>
      <c r="F14" s="84"/>
      <c r="G14" s="85"/>
      <c r="H14" s="85"/>
      <c r="I14" s="94"/>
      <c r="N14" s="79"/>
    </row>
    <row r="15" spans="2:26" ht="15" customHeight="1" x14ac:dyDescent="0.15">
      <c r="B15" s="257"/>
      <c r="C15" s="258"/>
      <c r="D15" s="89"/>
      <c r="E15" s="90">
        <v>50</v>
      </c>
      <c r="F15" s="91" t="s">
        <v>5</v>
      </c>
      <c r="G15" s="92">
        <v>10431.200000000001</v>
      </c>
      <c r="H15" s="92"/>
      <c r="I15" s="93"/>
    </row>
    <row r="16" spans="2:26" ht="15" customHeight="1" x14ac:dyDescent="0.15">
      <c r="B16" s="259"/>
      <c r="C16" s="260"/>
      <c r="D16" s="82"/>
      <c r="E16" s="83"/>
      <c r="F16" s="84"/>
      <c r="G16" s="85"/>
      <c r="H16" s="85"/>
      <c r="I16" s="95"/>
      <c r="N16" s="79"/>
      <c r="Q16" s="79"/>
      <c r="R16" s="80"/>
      <c r="Z16" s="79"/>
    </row>
    <row r="17" spans="2:34" ht="15" customHeight="1" x14ac:dyDescent="0.15">
      <c r="B17" s="257"/>
      <c r="C17" s="258"/>
      <c r="D17" s="89"/>
      <c r="E17" s="90"/>
      <c r="F17" s="91"/>
      <c r="G17" s="92"/>
      <c r="H17" s="92"/>
      <c r="I17" s="93"/>
      <c r="M17" s="79"/>
      <c r="N17" s="79"/>
      <c r="O17" s="79"/>
      <c r="P17" s="79"/>
      <c r="Q17" s="79"/>
      <c r="R17" s="80"/>
      <c r="W17" s="79"/>
      <c r="X17" s="79"/>
      <c r="Y17" s="79"/>
      <c r="Z17" s="79"/>
      <c r="AA17" s="79"/>
      <c r="AH17" s="96"/>
    </row>
    <row r="18" spans="2:34" ht="15" customHeight="1" x14ac:dyDescent="0.15">
      <c r="B18" s="259"/>
      <c r="C18" s="260"/>
      <c r="D18" s="82"/>
      <c r="E18" s="83"/>
      <c r="F18" s="84"/>
      <c r="G18" s="85"/>
      <c r="H18" s="85"/>
      <c r="I18" s="95"/>
      <c r="N18" s="79"/>
      <c r="R18" s="80"/>
      <c r="X18" s="79"/>
      <c r="AH18" s="96"/>
    </row>
    <row r="19" spans="2:34" ht="15" customHeight="1" x14ac:dyDescent="0.15">
      <c r="B19" s="257"/>
      <c r="C19" s="258"/>
      <c r="D19" s="89"/>
      <c r="E19" s="90"/>
      <c r="F19" s="91"/>
      <c r="G19" s="92"/>
      <c r="H19" s="92"/>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P21" s="87"/>
      <c r="R21" s="88"/>
      <c r="X21" s="79"/>
      <c r="Z21" s="87"/>
      <c r="AB21" s="87"/>
    </row>
    <row r="22" spans="2:34" ht="15" customHeight="1" x14ac:dyDescent="0.15">
      <c r="B22" s="259"/>
      <c r="C22" s="260"/>
      <c r="D22" s="97"/>
      <c r="E22" s="83"/>
      <c r="F22" s="84"/>
      <c r="G22" s="85"/>
      <c r="H22" s="85"/>
      <c r="I22" s="95"/>
      <c r="N22" s="79"/>
      <c r="R22" s="80"/>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100</v>
      </c>
      <c r="F27" s="91" t="s">
        <v>1</v>
      </c>
      <c r="G27" s="92"/>
      <c r="H27" s="92">
        <f>H7+H9+H11+H13+H15+H17+H19+H21+H23+H25</f>
        <v>3875181</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m2</v>
      </c>
      <c r="G29" s="92"/>
      <c r="H29" s="92">
        <f>H27/E27</f>
        <v>38751.81</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t="s">
        <v>32</v>
      </c>
      <c r="C32" s="261" t="s">
        <v>3</v>
      </c>
      <c r="D32" s="264"/>
      <c r="E32" s="264"/>
      <c r="F32" s="264"/>
      <c r="G32" s="262"/>
      <c r="H32" s="77"/>
      <c r="I32" s="78"/>
      <c r="N32" s="79"/>
      <c r="R32" s="80"/>
      <c r="X32" s="79"/>
      <c r="AB32" s="80"/>
    </row>
    <row r="33" spans="2:28" ht="15" customHeight="1" x14ac:dyDescent="0.15">
      <c r="B33" s="263"/>
      <c r="C33" s="265"/>
      <c r="D33" s="266"/>
      <c r="E33" s="266"/>
      <c r="F33" s="266"/>
      <c r="G33" s="267"/>
      <c r="H33" s="81">
        <v>100</v>
      </c>
      <c r="I33" s="78" t="s">
        <v>124</v>
      </c>
      <c r="N33" s="79"/>
      <c r="R33" s="80"/>
      <c r="X33" s="79"/>
      <c r="AB33" s="80"/>
    </row>
    <row r="34" spans="2:28" ht="15" customHeight="1" x14ac:dyDescent="0.15">
      <c r="B34" s="268" t="s">
        <v>125</v>
      </c>
      <c r="C34" s="269"/>
      <c r="D34" s="263" t="s">
        <v>126</v>
      </c>
      <c r="E34" s="263" t="s">
        <v>33</v>
      </c>
      <c r="F34" s="263" t="s">
        <v>34</v>
      </c>
      <c r="G34" s="263" t="s">
        <v>127</v>
      </c>
      <c r="H34" s="263" t="s">
        <v>128</v>
      </c>
      <c r="I34" s="263" t="s">
        <v>36</v>
      </c>
      <c r="K34" s="76" t="s">
        <v>123</v>
      </c>
      <c r="R34" s="80"/>
      <c r="X34" s="79"/>
      <c r="AB34" s="80"/>
    </row>
    <row r="35" spans="2:28" ht="15" customHeight="1" x14ac:dyDescent="0.15">
      <c r="B35" s="270"/>
      <c r="C35" s="271"/>
      <c r="D35" s="263"/>
      <c r="E35" s="263"/>
      <c r="F35" s="263"/>
      <c r="G35" s="263"/>
      <c r="H35" s="263"/>
      <c r="I35" s="263"/>
      <c r="K35" s="76" t="s">
        <v>265</v>
      </c>
      <c r="AB35" s="103"/>
    </row>
    <row r="36" spans="2:28" ht="15" customHeight="1" x14ac:dyDescent="0.15">
      <c r="B36" s="259" t="s">
        <v>175</v>
      </c>
      <c r="C36" s="260"/>
      <c r="D36" s="82"/>
      <c r="E36" s="83"/>
      <c r="F36" s="84"/>
      <c r="G36" s="85"/>
      <c r="H36" s="85"/>
      <c r="I36" s="86" t="s">
        <v>212</v>
      </c>
      <c r="K36" s="76" t="s">
        <v>56</v>
      </c>
      <c r="L36" s="76">
        <v>21500</v>
      </c>
      <c r="M36" s="76" t="s">
        <v>129</v>
      </c>
    </row>
    <row r="37" spans="2:28" ht="15" customHeight="1" x14ac:dyDescent="0.15">
      <c r="B37" s="257"/>
      <c r="C37" s="258"/>
      <c r="D37" s="89"/>
      <c r="E37" s="90">
        <v>1.2</v>
      </c>
      <c r="F37" s="91" t="s">
        <v>40</v>
      </c>
      <c r="G37" s="92">
        <v>21500</v>
      </c>
      <c r="H37" s="92">
        <f>TRUNC(E37*G37,0)</f>
        <v>25800</v>
      </c>
      <c r="I37" s="93"/>
      <c r="K37" s="76" t="s">
        <v>57</v>
      </c>
      <c r="L37" s="76">
        <v>19000</v>
      </c>
      <c r="M37" s="76" t="s">
        <v>129</v>
      </c>
    </row>
    <row r="38" spans="2:28" ht="15" customHeight="1" x14ac:dyDescent="0.15">
      <c r="B38" s="259" t="s">
        <v>56</v>
      </c>
      <c r="C38" s="260"/>
      <c r="D38" s="82"/>
      <c r="E38" s="83"/>
      <c r="F38" s="84"/>
      <c r="G38" s="85"/>
      <c r="H38" s="85"/>
      <c r="I38" s="86" t="s">
        <v>212</v>
      </c>
      <c r="K38" s="76" t="s">
        <v>15</v>
      </c>
      <c r="L38" s="76">
        <v>21500</v>
      </c>
      <c r="M38" s="76" t="s">
        <v>129</v>
      </c>
    </row>
    <row r="39" spans="2:28" ht="15" customHeight="1" x14ac:dyDescent="0.15">
      <c r="B39" s="257"/>
      <c r="C39" s="258"/>
      <c r="D39" s="89"/>
      <c r="E39" s="90">
        <v>1.5</v>
      </c>
      <c r="F39" s="91" t="s">
        <v>40</v>
      </c>
      <c r="G39" s="92">
        <v>21500</v>
      </c>
      <c r="H39" s="92">
        <f>TRUNC(E39*G39,0)</f>
        <v>32250</v>
      </c>
      <c r="I39" s="93"/>
    </row>
    <row r="40" spans="2:28" ht="15" customHeight="1" x14ac:dyDescent="0.15">
      <c r="B40" s="259" t="s">
        <v>57</v>
      </c>
      <c r="C40" s="260"/>
      <c r="D40" s="82"/>
      <c r="E40" s="83"/>
      <c r="F40" s="84"/>
      <c r="G40" s="85"/>
      <c r="H40" s="85"/>
      <c r="I40" s="86" t="s">
        <v>212</v>
      </c>
      <c r="K40" s="76" t="s">
        <v>134</v>
      </c>
    </row>
    <row r="41" spans="2:28" ht="15" customHeight="1" x14ac:dyDescent="0.15">
      <c r="B41" s="257"/>
      <c r="C41" s="258"/>
      <c r="D41" s="89"/>
      <c r="E41" s="90">
        <v>3.2</v>
      </c>
      <c r="F41" s="91" t="s">
        <v>40</v>
      </c>
      <c r="G41" s="92">
        <v>19000</v>
      </c>
      <c r="H41" s="92">
        <f>TRUNC(E41*G41,0)</f>
        <v>60800</v>
      </c>
      <c r="I41" s="93"/>
      <c r="K41" s="76" t="s">
        <v>135</v>
      </c>
      <c r="L41" s="76">
        <v>38000</v>
      </c>
      <c r="M41" s="76" t="s">
        <v>136</v>
      </c>
      <c r="N41" s="76">
        <v>38000</v>
      </c>
      <c r="O41" s="76" t="s">
        <v>136</v>
      </c>
      <c r="P41" s="76" t="s">
        <v>137</v>
      </c>
      <c r="AB41" s="104"/>
    </row>
    <row r="42" spans="2:28" ht="15" customHeight="1" x14ac:dyDescent="0.15">
      <c r="B42" s="259" t="s">
        <v>266</v>
      </c>
      <c r="C42" s="260"/>
      <c r="D42" s="82"/>
      <c r="E42" s="83"/>
      <c r="F42" s="84"/>
      <c r="G42" s="85"/>
      <c r="H42" s="85"/>
      <c r="I42" s="86" t="s">
        <v>267</v>
      </c>
      <c r="K42" s="76" t="s">
        <v>138</v>
      </c>
      <c r="L42" s="76">
        <f>ROUND(N42/8,0)</f>
        <v>3113</v>
      </c>
      <c r="M42" s="76" t="s">
        <v>20</v>
      </c>
      <c r="N42" s="76">
        <v>24900</v>
      </c>
      <c r="O42" s="76" t="s">
        <v>136</v>
      </c>
      <c r="P42" s="76" t="s">
        <v>139</v>
      </c>
      <c r="Q42" s="76" t="s">
        <v>140</v>
      </c>
    </row>
    <row r="43" spans="2:28" ht="15" customHeight="1" x14ac:dyDescent="0.15">
      <c r="B43" s="257"/>
      <c r="C43" s="258"/>
      <c r="D43" s="89"/>
      <c r="E43" s="90">
        <v>100</v>
      </c>
      <c r="F43" s="91" t="s">
        <v>1</v>
      </c>
      <c r="G43" s="92">
        <v>36433</v>
      </c>
      <c r="H43" s="92">
        <f>TRUNC(E43*G43,0)</f>
        <v>3643300</v>
      </c>
      <c r="I43" s="93" t="s">
        <v>268</v>
      </c>
      <c r="K43" s="76" t="s">
        <v>141</v>
      </c>
      <c r="L43" s="76">
        <f>ROUND(N43/8,0)</f>
        <v>963</v>
      </c>
      <c r="M43" s="76" t="s">
        <v>20</v>
      </c>
      <c r="N43" s="76">
        <v>7700</v>
      </c>
      <c r="O43" s="76" t="s">
        <v>136</v>
      </c>
      <c r="P43" s="76" t="s">
        <v>142</v>
      </c>
    </row>
    <row r="44" spans="2:28" ht="15" customHeight="1" x14ac:dyDescent="0.15">
      <c r="B44" s="259" t="s">
        <v>135</v>
      </c>
      <c r="C44" s="260"/>
      <c r="D44" s="82"/>
      <c r="E44" s="83"/>
      <c r="F44" s="84"/>
      <c r="G44" s="85"/>
      <c r="H44" s="85"/>
      <c r="I44" s="86" t="s">
        <v>269</v>
      </c>
    </row>
    <row r="45" spans="2:28" ht="15" customHeight="1" x14ac:dyDescent="0.15">
      <c r="B45" s="257"/>
      <c r="C45" s="258"/>
      <c r="D45" s="89"/>
      <c r="E45" s="90">
        <v>2.2999999999999998</v>
      </c>
      <c r="F45" s="91" t="s">
        <v>13</v>
      </c>
      <c r="G45" s="92">
        <v>38000</v>
      </c>
      <c r="H45" s="92">
        <f>TRUNC(E45*G45,0)</f>
        <v>87400</v>
      </c>
      <c r="I45" s="93"/>
    </row>
    <row r="46" spans="2:28" ht="15" customHeight="1" x14ac:dyDescent="0.15">
      <c r="B46" s="259" t="s">
        <v>54</v>
      </c>
      <c r="C46" s="260"/>
      <c r="D46" s="82" t="s">
        <v>270</v>
      </c>
      <c r="E46" s="83"/>
      <c r="F46" s="84"/>
      <c r="G46" s="85"/>
      <c r="H46" s="85"/>
      <c r="I46" s="86"/>
    </row>
    <row r="47" spans="2:28" ht="15" customHeight="1" x14ac:dyDescent="0.15">
      <c r="B47" s="257"/>
      <c r="C47" s="258"/>
      <c r="D47" s="89"/>
      <c r="E47" s="90">
        <v>1</v>
      </c>
      <c r="F47" s="91" t="s">
        <v>55</v>
      </c>
      <c r="G47" s="92">
        <v>16500</v>
      </c>
      <c r="H47" s="92">
        <f>TRUNC(E47*G47,0)</f>
        <v>16500</v>
      </c>
      <c r="I47" s="93"/>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c r="Q49" s="96"/>
      <c r="S49" s="96"/>
    </row>
    <row r="50" spans="2:28" ht="15" customHeight="1" x14ac:dyDescent="0.15">
      <c r="B50" s="259"/>
      <c r="C50" s="260"/>
      <c r="D50" s="82"/>
      <c r="E50" s="83"/>
      <c r="F50" s="84"/>
      <c r="G50" s="85"/>
      <c r="H50" s="85"/>
      <c r="I50" s="95"/>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c r="Q52" s="103"/>
    </row>
    <row r="53" spans="2:28" ht="15" customHeight="1" x14ac:dyDescent="0.15">
      <c r="B53" s="257"/>
      <c r="C53" s="258"/>
      <c r="D53" s="89"/>
      <c r="E53" s="90"/>
      <c r="F53" s="91"/>
      <c r="G53" s="92"/>
      <c r="H53" s="92"/>
      <c r="I53" s="93"/>
    </row>
    <row r="54" spans="2:28" ht="15" customHeight="1" x14ac:dyDescent="0.15">
      <c r="B54" s="259"/>
      <c r="C54" s="260"/>
      <c r="D54" s="82"/>
      <c r="E54" s="83"/>
      <c r="F54" s="84"/>
      <c r="G54" s="85"/>
      <c r="H54" s="85"/>
      <c r="I54" s="95"/>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f>H33</f>
        <v>100</v>
      </c>
      <c r="F57" s="91" t="s">
        <v>1</v>
      </c>
      <c r="G57" s="92"/>
      <c r="H57" s="92">
        <f>H37+H39+H41+H43+H45+H47+H49+H51+H53+H55</f>
        <v>3866050</v>
      </c>
      <c r="I57" s="102"/>
    </row>
    <row r="58" spans="2:28" ht="15" customHeight="1" x14ac:dyDescent="0.15">
      <c r="B58" s="255"/>
      <c r="C58" s="256"/>
      <c r="D58" s="82"/>
      <c r="E58" s="83"/>
      <c r="F58" s="84"/>
      <c r="G58" s="85"/>
      <c r="H58" s="85"/>
      <c r="I58" s="95"/>
    </row>
    <row r="59" spans="2:28" ht="15" customHeight="1" x14ac:dyDescent="0.15">
      <c r="B59" s="257"/>
      <c r="C59" s="258"/>
      <c r="D59" s="89"/>
      <c r="E59" s="90">
        <v>1</v>
      </c>
      <c r="F59" s="91" t="str">
        <f>F57</f>
        <v>m2</v>
      </c>
      <c r="G59" s="92"/>
      <c r="H59" s="92">
        <f>H57/E57</f>
        <v>38660.5</v>
      </c>
      <c r="I59" s="101"/>
    </row>
    <row r="60" spans="2:28" ht="15" customHeight="1" x14ac:dyDescent="0.15">
      <c r="E60" s="80"/>
    </row>
    <row r="61" spans="2:28" ht="15" customHeight="1" x14ac:dyDescent="0.15">
      <c r="N61" s="79"/>
      <c r="P61" s="87"/>
      <c r="R61" s="88"/>
      <c r="X61" s="79"/>
      <c r="Z61" s="87"/>
      <c r="AB61" s="88"/>
    </row>
    <row r="62" spans="2:28" ht="15" customHeight="1" x14ac:dyDescent="0.15">
      <c r="B62" s="263" t="s">
        <v>32</v>
      </c>
      <c r="C62" s="261" t="s">
        <v>4</v>
      </c>
      <c r="D62" s="264"/>
      <c r="E62" s="264"/>
      <c r="F62" s="264"/>
      <c r="G62" s="262"/>
      <c r="H62" s="77"/>
      <c r="I62" s="78"/>
      <c r="N62" s="79"/>
      <c r="R62" s="80"/>
      <c r="X62" s="79"/>
      <c r="AB62" s="80"/>
    </row>
    <row r="63" spans="2:28" ht="15" customHeight="1" x14ac:dyDescent="0.15">
      <c r="B63" s="263"/>
      <c r="C63" s="265"/>
      <c r="D63" s="266"/>
      <c r="E63" s="266"/>
      <c r="F63" s="266"/>
      <c r="G63" s="267"/>
      <c r="H63" s="81">
        <v>100</v>
      </c>
      <c r="I63" s="78" t="s">
        <v>203</v>
      </c>
      <c r="N63" s="79"/>
      <c r="R63" s="80"/>
      <c r="X63" s="79"/>
      <c r="AB63" s="80"/>
    </row>
    <row r="64" spans="2:28" ht="15" customHeight="1" x14ac:dyDescent="0.15">
      <c r="B64" s="268" t="s">
        <v>125</v>
      </c>
      <c r="C64" s="269"/>
      <c r="D64" s="263" t="s">
        <v>126</v>
      </c>
      <c r="E64" s="263" t="s">
        <v>33</v>
      </c>
      <c r="F64" s="263" t="s">
        <v>34</v>
      </c>
      <c r="G64" s="263" t="s">
        <v>127</v>
      </c>
      <c r="H64" s="263" t="s">
        <v>128</v>
      </c>
      <c r="I64" s="263" t="s">
        <v>36</v>
      </c>
      <c r="N64" s="79"/>
      <c r="R64" s="80"/>
      <c r="X64" s="79"/>
      <c r="AB64" s="80"/>
    </row>
    <row r="65" spans="2:28" ht="15" customHeight="1" x14ac:dyDescent="0.15">
      <c r="B65" s="270"/>
      <c r="C65" s="271"/>
      <c r="D65" s="263"/>
      <c r="E65" s="263"/>
      <c r="F65" s="263"/>
      <c r="G65" s="263"/>
      <c r="H65" s="263"/>
      <c r="I65" s="263"/>
      <c r="AB65" s="103"/>
    </row>
    <row r="66" spans="2:28" ht="15" customHeight="1" x14ac:dyDescent="0.15">
      <c r="B66" s="259" t="s">
        <v>175</v>
      </c>
      <c r="C66" s="260"/>
      <c r="D66" s="82"/>
      <c r="E66" s="83"/>
      <c r="F66" s="84"/>
      <c r="G66" s="85"/>
      <c r="H66" s="85"/>
      <c r="I66" s="86" t="s">
        <v>212</v>
      </c>
    </row>
    <row r="67" spans="2:28" ht="15" customHeight="1" x14ac:dyDescent="0.15">
      <c r="B67" s="257"/>
      <c r="C67" s="258"/>
      <c r="D67" s="89"/>
      <c r="E67" s="90">
        <v>0.08</v>
      </c>
      <c r="F67" s="91" t="s">
        <v>40</v>
      </c>
      <c r="G67" s="92">
        <v>21500</v>
      </c>
      <c r="H67" s="92">
        <f>TRUNC(E67*G67,0)</f>
        <v>1720</v>
      </c>
      <c r="I67" s="93"/>
    </row>
    <row r="68" spans="2:28" ht="15" customHeight="1" x14ac:dyDescent="0.15">
      <c r="B68" s="259" t="s">
        <v>56</v>
      </c>
      <c r="C68" s="260"/>
      <c r="D68" s="82"/>
      <c r="E68" s="83"/>
      <c r="F68" s="84"/>
      <c r="G68" s="85"/>
      <c r="H68" s="85"/>
      <c r="I68" s="86" t="s">
        <v>212</v>
      </c>
    </row>
    <row r="69" spans="2:28" ht="15" customHeight="1" x14ac:dyDescent="0.15">
      <c r="B69" s="257"/>
      <c r="C69" s="258"/>
      <c r="D69" s="89"/>
      <c r="E69" s="90">
        <v>0.11</v>
      </c>
      <c r="F69" s="91" t="s">
        <v>40</v>
      </c>
      <c r="G69" s="92">
        <v>21500</v>
      </c>
      <c r="H69" s="92">
        <f>TRUNC(E69*G69,0)</f>
        <v>2365</v>
      </c>
      <c r="I69" s="93"/>
    </row>
    <row r="70" spans="2:28" ht="15" customHeight="1" x14ac:dyDescent="0.15">
      <c r="B70" s="259" t="s">
        <v>57</v>
      </c>
      <c r="C70" s="260"/>
      <c r="D70" s="82"/>
      <c r="E70" s="83"/>
      <c r="F70" s="84"/>
      <c r="G70" s="85"/>
      <c r="H70" s="85"/>
      <c r="I70" s="86" t="s">
        <v>212</v>
      </c>
    </row>
    <row r="71" spans="2:28" ht="15" customHeight="1" x14ac:dyDescent="0.15">
      <c r="B71" s="257"/>
      <c r="C71" s="258"/>
      <c r="D71" s="89"/>
      <c r="E71" s="90">
        <v>0.23</v>
      </c>
      <c r="F71" s="91" t="s">
        <v>40</v>
      </c>
      <c r="G71" s="92">
        <v>19000</v>
      </c>
      <c r="H71" s="92">
        <f>TRUNC(E71*G71,0)</f>
        <v>4370</v>
      </c>
      <c r="I71" s="93"/>
      <c r="AB71" s="104"/>
    </row>
    <row r="72" spans="2:28" ht="15" customHeight="1" x14ac:dyDescent="0.15">
      <c r="B72" s="259" t="s">
        <v>271</v>
      </c>
      <c r="C72" s="260"/>
      <c r="D72" s="82"/>
      <c r="E72" s="83"/>
      <c r="F72" s="84"/>
      <c r="G72" s="85"/>
      <c r="H72" s="85"/>
      <c r="I72" s="94" t="s">
        <v>272</v>
      </c>
    </row>
    <row r="73" spans="2:28" ht="15" customHeight="1" x14ac:dyDescent="0.15">
      <c r="B73" s="257"/>
      <c r="C73" s="258"/>
      <c r="D73" s="89"/>
      <c r="E73" s="90"/>
      <c r="F73" s="91" t="s">
        <v>5</v>
      </c>
      <c r="G73" s="92"/>
      <c r="H73" s="92">
        <f>TRUNC(E73*G73,0)</f>
        <v>0</v>
      </c>
      <c r="I73" s="93"/>
    </row>
    <row r="74" spans="2:28" ht="15" customHeight="1" x14ac:dyDescent="0.15">
      <c r="B74" s="259" t="s">
        <v>54</v>
      </c>
      <c r="C74" s="260"/>
      <c r="D74" s="82" t="s">
        <v>270</v>
      </c>
      <c r="E74" s="83"/>
      <c r="F74" s="84"/>
      <c r="G74" s="85"/>
      <c r="H74" s="85"/>
      <c r="I74" s="95"/>
    </row>
    <row r="75" spans="2:28" ht="15" customHeight="1" x14ac:dyDescent="0.15">
      <c r="B75" s="257"/>
      <c r="C75" s="258"/>
      <c r="D75" s="89"/>
      <c r="E75" s="90">
        <v>1</v>
      </c>
      <c r="F75" s="91" t="s">
        <v>55</v>
      </c>
      <c r="G75" s="92">
        <v>676.4</v>
      </c>
      <c r="H75" s="92">
        <f>G75*E75</f>
        <v>676.4</v>
      </c>
      <c r="I75" s="93"/>
    </row>
    <row r="76" spans="2:28" ht="15" customHeight="1" x14ac:dyDescent="0.15">
      <c r="B76" s="259"/>
      <c r="C76" s="260"/>
      <c r="D76" s="82"/>
      <c r="E76" s="83"/>
      <c r="F76" s="84"/>
      <c r="G76" s="85"/>
      <c r="H76" s="85"/>
      <c r="I76" s="86"/>
    </row>
    <row r="77" spans="2:28" ht="15" customHeight="1" x14ac:dyDescent="0.15">
      <c r="B77" s="257"/>
      <c r="C77" s="258"/>
      <c r="D77" s="89"/>
      <c r="E77" s="106"/>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c r="Q79" s="96"/>
      <c r="S79" s="96"/>
    </row>
    <row r="80" spans="2:28" ht="15" customHeight="1" x14ac:dyDescent="0.15">
      <c r="B80" s="259"/>
      <c r="C80" s="260"/>
      <c r="D80" s="82"/>
      <c r="E80" s="83"/>
      <c r="F80" s="84"/>
      <c r="G80" s="85"/>
      <c r="H80" s="85"/>
      <c r="I80" s="95"/>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c r="Q82" s="103"/>
    </row>
    <row r="83" spans="2:28" ht="15" customHeight="1" x14ac:dyDescent="0.15">
      <c r="B83" s="257"/>
      <c r="C83" s="258"/>
      <c r="D83" s="89"/>
      <c r="E83" s="90"/>
      <c r="F83" s="91"/>
      <c r="G83" s="92"/>
      <c r="H83" s="92"/>
      <c r="I83" s="93"/>
    </row>
    <row r="84" spans="2:28" ht="15" customHeight="1" x14ac:dyDescent="0.15">
      <c r="B84" s="259"/>
      <c r="C84" s="260"/>
      <c r="D84" s="82"/>
      <c r="E84" s="83"/>
      <c r="F84" s="84"/>
      <c r="G84" s="85"/>
      <c r="H84" s="85"/>
      <c r="I84" s="95"/>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f>H63</f>
        <v>100</v>
      </c>
      <c r="F87" s="91" t="s">
        <v>5</v>
      </c>
      <c r="G87" s="92"/>
      <c r="H87" s="92">
        <f>H67+H69+H71+H73+H75+H77+H79+H81+H83+H85</f>
        <v>9131.4</v>
      </c>
      <c r="I87" s="102"/>
    </row>
    <row r="88" spans="2:28" ht="15" customHeight="1" x14ac:dyDescent="0.15">
      <c r="B88" s="255"/>
      <c r="C88" s="256"/>
      <c r="D88" s="82"/>
      <c r="E88" s="83"/>
      <c r="F88" s="84"/>
      <c r="G88" s="85"/>
      <c r="H88" s="85"/>
      <c r="I88" s="95"/>
    </row>
    <row r="89" spans="2:28" ht="15" customHeight="1" x14ac:dyDescent="0.15">
      <c r="B89" s="257"/>
      <c r="C89" s="258"/>
      <c r="D89" s="89"/>
      <c r="E89" s="90">
        <v>1</v>
      </c>
      <c r="F89" s="91" t="str">
        <f>F87</f>
        <v>m</v>
      </c>
      <c r="G89" s="92"/>
      <c r="H89" s="92">
        <f>H87/E87</f>
        <v>91.313999999999993</v>
      </c>
      <c r="I89" s="101"/>
    </row>
    <row r="90" spans="2:28" ht="15" customHeight="1" x14ac:dyDescent="0.15">
      <c r="E90" s="80"/>
    </row>
    <row r="91" spans="2:28" ht="15" customHeight="1" x14ac:dyDescent="0.15">
      <c r="N91" s="79"/>
      <c r="P91" s="87"/>
      <c r="R91" s="88"/>
      <c r="X91" s="79"/>
      <c r="Z91" s="87"/>
      <c r="AB91" s="88"/>
    </row>
    <row r="92" spans="2:28" ht="15" customHeight="1" x14ac:dyDescent="0.15">
      <c r="B92" s="263" t="s">
        <v>32</v>
      </c>
      <c r="C92" s="261" t="s">
        <v>261</v>
      </c>
      <c r="D92" s="264"/>
      <c r="E92" s="264"/>
      <c r="F92" s="264"/>
      <c r="G92" s="262"/>
      <c r="H92" s="77"/>
      <c r="I92" s="78"/>
      <c r="N92" s="79"/>
      <c r="R92" s="80"/>
      <c r="X92" s="79"/>
      <c r="AB92" s="80"/>
    </row>
    <row r="93" spans="2:28" ht="15" customHeight="1" x14ac:dyDescent="0.15">
      <c r="B93" s="263"/>
      <c r="C93" s="265"/>
      <c r="D93" s="266"/>
      <c r="E93" s="266"/>
      <c r="F93" s="266"/>
      <c r="G93" s="267"/>
      <c r="H93" s="81">
        <v>100</v>
      </c>
      <c r="I93" s="78" t="s">
        <v>273</v>
      </c>
      <c r="N93" s="79"/>
      <c r="R93" s="80"/>
      <c r="X93" s="79"/>
      <c r="AB93" s="80"/>
    </row>
    <row r="94" spans="2:28" ht="15" customHeight="1" x14ac:dyDescent="0.15">
      <c r="B94" s="268" t="s">
        <v>125</v>
      </c>
      <c r="C94" s="269"/>
      <c r="D94" s="263" t="s">
        <v>126</v>
      </c>
      <c r="E94" s="263" t="s">
        <v>33</v>
      </c>
      <c r="F94" s="263" t="s">
        <v>34</v>
      </c>
      <c r="G94" s="263" t="s">
        <v>127</v>
      </c>
      <c r="H94" s="263" t="s">
        <v>128</v>
      </c>
      <c r="I94" s="263" t="s">
        <v>36</v>
      </c>
      <c r="N94" s="79"/>
      <c r="R94" s="80"/>
      <c r="X94" s="79"/>
      <c r="AB94" s="80"/>
    </row>
    <row r="95" spans="2:28" ht="15" customHeight="1" x14ac:dyDescent="0.15">
      <c r="B95" s="270"/>
      <c r="C95" s="271"/>
      <c r="D95" s="263"/>
      <c r="E95" s="263"/>
      <c r="F95" s="263"/>
      <c r="G95" s="263"/>
      <c r="H95" s="263"/>
      <c r="I95" s="263"/>
      <c r="AB95" s="103"/>
    </row>
    <row r="96" spans="2:28" ht="15" customHeight="1" x14ac:dyDescent="0.15">
      <c r="B96" s="259" t="s">
        <v>175</v>
      </c>
      <c r="C96" s="260"/>
      <c r="D96" s="82"/>
      <c r="E96" s="83"/>
      <c r="F96" s="84"/>
      <c r="G96" s="85"/>
      <c r="H96" s="85"/>
      <c r="I96" s="86" t="s">
        <v>212</v>
      </c>
    </row>
    <row r="97" spans="2:28" ht="15" customHeight="1" x14ac:dyDescent="0.15">
      <c r="B97" s="257"/>
      <c r="C97" s="258"/>
      <c r="D97" s="89"/>
      <c r="E97" s="90">
        <v>0.39</v>
      </c>
      <c r="F97" s="91" t="s">
        <v>40</v>
      </c>
      <c r="G97" s="92">
        <v>21500</v>
      </c>
      <c r="H97" s="92">
        <f>TRUNC(E97*G97,0)</f>
        <v>8385</v>
      </c>
      <c r="I97" s="93"/>
    </row>
    <row r="98" spans="2:28" ht="15" customHeight="1" x14ac:dyDescent="0.15">
      <c r="B98" s="259" t="s">
        <v>56</v>
      </c>
      <c r="C98" s="260"/>
      <c r="D98" s="82"/>
      <c r="E98" s="83"/>
      <c r="F98" s="84"/>
      <c r="G98" s="85"/>
      <c r="H98" s="85"/>
      <c r="I98" s="86" t="s">
        <v>212</v>
      </c>
    </row>
    <row r="99" spans="2:28" ht="15" customHeight="1" x14ac:dyDescent="0.15">
      <c r="B99" s="257"/>
      <c r="C99" s="258"/>
      <c r="D99" s="89"/>
      <c r="E99" s="90">
        <v>0.54</v>
      </c>
      <c r="F99" s="91" t="s">
        <v>40</v>
      </c>
      <c r="G99" s="92">
        <v>21500</v>
      </c>
      <c r="H99" s="92">
        <f>TRUNC(E99*G99,0)</f>
        <v>11610</v>
      </c>
      <c r="I99" s="93"/>
    </row>
    <row r="100" spans="2:28" ht="15" customHeight="1" x14ac:dyDescent="0.15">
      <c r="B100" s="259" t="s">
        <v>57</v>
      </c>
      <c r="C100" s="260"/>
      <c r="D100" s="82"/>
      <c r="E100" s="83"/>
      <c r="F100" s="84"/>
      <c r="G100" s="85"/>
      <c r="H100" s="85"/>
      <c r="I100" s="86" t="s">
        <v>212</v>
      </c>
    </row>
    <row r="101" spans="2:28" ht="15" customHeight="1" x14ac:dyDescent="0.15">
      <c r="B101" s="257"/>
      <c r="C101" s="258"/>
      <c r="D101" s="89"/>
      <c r="E101" s="90">
        <v>0.84</v>
      </c>
      <c r="F101" s="91" t="s">
        <v>40</v>
      </c>
      <c r="G101" s="92">
        <v>19000</v>
      </c>
      <c r="H101" s="92">
        <f>TRUNC(E101*G101,0)</f>
        <v>15960</v>
      </c>
      <c r="I101" s="93"/>
      <c r="AB101" s="104"/>
    </row>
    <row r="102" spans="2:28" ht="15" customHeight="1" x14ac:dyDescent="0.15">
      <c r="B102" s="259" t="s">
        <v>138</v>
      </c>
      <c r="C102" s="260"/>
      <c r="D102" s="82" t="s">
        <v>274</v>
      </c>
      <c r="E102" s="83"/>
      <c r="F102" s="84"/>
      <c r="G102" s="85"/>
      <c r="H102" s="85"/>
      <c r="I102" s="86" t="s">
        <v>269</v>
      </c>
    </row>
    <row r="103" spans="2:28" ht="15" customHeight="1" x14ac:dyDescent="0.15">
      <c r="B103" s="257"/>
      <c r="C103" s="258"/>
      <c r="D103" s="89"/>
      <c r="E103" s="90">
        <v>1.2</v>
      </c>
      <c r="F103" s="91" t="s">
        <v>20</v>
      </c>
      <c r="G103" s="92">
        <v>3113</v>
      </c>
      <c r="H103" s="92">
        <f>TRUNC(E103*G103,0)</f>
        <v>3735</v>
      </c>
      <c r="I103" s="93"/>
    </row>
    <row r="104" spans="2:28" ht="15" customHeight="1" x14ac:dyDescent="0.15">
      <c r="B104" s="259" t="s">
        <v>141</v>
      </c>
      <c r="C104" s="260"/>
      <c r="D104" s="82" t="s">
        <v>275</v>
      </c>
      <c r="E104" s="83"/>
      <c r="F104" s="84"/>
      <c r="G104" s="85"/>
      <c r="H104" s="85"/>
      <c r="I104" s="86" t="s">
        <v>269</v>
      </c>
    </row>
    <row r="105" spans="2:28" ht="15" customHeight="1" x14ac:dyDescent="0.15">
      <c r="B105" s="257"/>
      <c r="C105" s="258"/>
      <c r="D105" s="89"/>
      <c r="E105" s="90">
        <v>1.2</v>
      </c>
      <c r="F105" s="91" t="s">
        <v>20</v>
      </c>
      <c r="G105" s="92">
        <v>963</v>
      </c>
      <c r="H105" s="92">
        <f>TRUNC(E105*G105,0)</f>
        <v>1155</v>
      </c>
      <c r="I105" s="93"/>
    </row>
    <row r="106" spans="2:28" ht="15" customHeight="1" x14ac:dyDescent="0.15">
      <c r="B106" s="259" t="s">
        <v>16</v>
      </c>
      <c r="C106" s="260"/>
      <c r="D106" s="82" t="s">
        <v>276</v>
      </c>
      <c r="E106" s="83"/>
      <c r="F106" s="84"/>
      <c r="G106" s="85"/>
      <c r="H106" s="85"/>
      <c r="I106" s="86"/>
    </row>
    <row r="107" spans="2:28" ht="15" customHeight="1" x14ac:dyDescent="0.15">
      <c r="B107" s="257"/>
      <c r="C107" s="258"/>
      <c r="D107" s="89"/>
      <c r="E107" s="90">
        <v>1</v>
      </c>
      <c r="F107" s="91" t="s">
        <v>55</v>
      </c>
      <c r="G107" s="92">
        <v>973.8</v>
      </c>
      <c r="H107" s="92">
        <f>TRUNC(E107*G107,0)</f>
        <v>973</v>
      </c>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c r="Q109" s="96"/>
      <c r="S109" s="96"/>
    </row>
    <row r="110" spans="2:28" ht="15" customHeight="1" x14ac:dyDescent="0.15">
      <c r="B110" s="259"/>
      <c r="C110" s="260"/>
      <c r="D110" s="82"/>
      <c r="E110" s="83"/>
      <c r="F110" s="84"/>
      <c r="G110" s="85"/>
      <c r="H110" s="85"/>
      <c r="I110" s="95"/>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c r="Q112" s="103"/>
    </row>
    <row r="113" spans="2:28" ht="15" customHeight="1" x14ac:dyDescent="0.15">
      <c r="B113" s="257"/>
      <c r="C113" s="258"/>
      <c r="D113" s="89"/>
      <c r="E113" s="90"/>
      <c r="F113" s="91"/>
      <c r="G113" s="92"/>
      <c r="H113" s="92"/>
      <c r="I113" s="93"/>
    </row>
    <row r="114" spans="2:28" ht="15" customHeight="1" x14ac:dyDescent="0.15">
      <c r="B114" s="259"/>
      <c r="C114" s="260"/>
      <c r="D114" s="82"/>
      <c r="E114" s="83"/>
      <c r="F114" s="84"/>
      <c r="G114" s="85"/>
      <c r="H114" s="85"/>
      <c r="I114" s="95"/>
    </row>
    <row r="115" spans="2:28" ht="15" customHeight="1" x14ac:dyDescent="0.15">
      <c r="B115" s="257"/>
      <c r="C115" s="258"/>
      <c r="D115" s="89"/>
      <c r="E115" s="90"/>
      <c r="F115" s="91"/>
      <c r="G115" s="92"/>
      <c r="H115" s="92"/>
      <c r="I115" s="93"/>
    </row>
    <row r="116" spans="2:28" ht="15" customHeight="1" x14ac:dyDescent="0.15">
      <c r="B116" s="261"/>
      <c r="C116" s="262"/>
      <c r="D116" s="82"/>
      <c r="E116" s="83"/>
      <c r="F116" s="84"/>
      <c r="G116" s="85"/>
      <c r="H116" s="85"/>
      <c r="I116" s="95"/>
    </row>
    <row r="117" spans="2:28" ht="15" customHeight="1" x14ac:dyDescent="0.15">
      <c r="B117" s="257"/>
      <c r="C117" s="258"/>
      <c r="D117" s="89"/>
      <c r="E117" s="90">
        <f>H93</f>
        <v>100</v>
      </c>
      <c r="F117" s="91" t="s">
        <v>2</v>
      </c>
      <c r="G117" s="92"/>
      <c r="H117" s="92">
        <f>H97+H99+H101+H103+H105+H107+H109+H111+H113+H115</f>
        <v>41818</v>
      </c>
      <c r="I117" s="102"/>
    </row>
    <row r="118" spans="2:28" ht="15" customHeight="1" x14ac:dyDescent="0.15">
      <c r="B118" s="255"/>
      <c r="C118" s="256"/>
      <c r="D118" s="82"/>
      <c r="E118" s="83"/>
      <c r="F118" s="84"/>
      <c r="G118" s="85"/>
      <c r="H118" s="85"/>
      <c r="I118" s="95"/>
    </row>
    <row r="119" spans="2:28" ht="15" customHeight="1" x14ac:dyDescent="0.15">
      <c r="B119" s="257"/>
      <c r="C119" s="258"/>
      <c r="D119" s="89"/>
      <c r="E119" s="90">
        <v>1</v>
      </c>
      <c r="F119" s="91" t="str">
        <f>F117</f>
        <v>m3</v>
      </c>
      <c r="G119" s="92"/>
      <c r="H119" s="92">
        <f>H117/E117</f>
        <v>418.18</v>
      </c>
      <c r="I119" s="101"/>
    </row>
    <row r="120" spans="2:28" ht="15" customHeight="1" x14ac:dyDescent="0.15">
      <c r="E120" s="80"/>
    </row>
    <row r="121" spans="2:28" ht="15" customHeight="1" x14ac:dyDescent="0.15">
      <c r="N121" s="79"/>
      <c r="P121" s="87"/>
      <c r="R121" s="88"/>
      <c r="X121" s="79"/>
      <c r="Z121" s="87"/>
      <c r="AB121" s="88"/>
    </row>
    <row r="122" spans="2:28" ht="15" customHeight="1" x14ac:dyDescent="0.15">
      <c r="B122" s="263" t="s">
        <v>32</v>
      </c>
      <c r="C122" s="261" t="s">
        <v>202</v>
      </c>
      <c r="D122" s="264"/>
      <c r="E122" s="264"/>
      <c r="F122" s="264"/>
      <c r="G122" s="262"/>
      <c r="H122" s="77"/>
      <c r="I122" s="78"/>
      <c r="N122" s="79"/>
      <c r="R122" s="80"/>
      <c r="X122" s="79"/>
      <c r="AB122" s="80"/>
    </row>
    <row r="123" spans="2:28" ht="15" customHeight="1" x14ac:dyDescent="0.15">
      <c r="B123" s="263"/>
      <c r="C123" s="265"/>
      <c r="D123" s="266"/>
      <c r="E123" s="266"/>
      <c r="F123" s="266"/>
      <c r="G123" s="267"/>
      <c r="H123" s="81">
        <v>10</v>
      </c>
      <c r="I123" s="78" t="s">
        <v>203</v>
      </c>
      <c r="N123" s="79"/>
      <c r="R123" s="80"/>
      <c r="X123" s="79"/>
      <c r="AB123" s="80"/>
    </row>
    <row r="124" spans="2:28" ht="15" customHeight="1" x14ac:dyDescent="0.15">
      <c r="B124" s="268" t="s">
        <v>125</v>
      </c>
      <c r="C124" s="269"/>
      <c r="D124" s="263" t="s">
        <v>126</v>
      </c>
      <c r="E124" s="263" t="s">
        <v>33</v>
      </c>
      <c r="F124" s="263" t="s">
        <v>34</v>
      </c>
      <c r="G124" s="263" t="s">
        <v>127</v>
      </c>
      <c r="H124" s="263" t="s">
        <v>128</v>
      </c>
      <c r="I124" s="263" t="s">
        <v>36</v>
      </c>
      <c r="N124" s="79"/>
      <c r="R124" s="80"/>
      <c r="X124" s="79"/>
      <c r="AB124" s="80"/>
    </row>
    <row r="125" spans="2:28" ht="15" customHeight="1" x14ac:dyDescent="0.15">
      <c r="B125" s="270"/>
      <c r="C125" s="271"/>
      <c r="D125" s="263"/>
      <c r="E125" s="263"/>
      <c r="F125" s="263"/>
      <c r="G125" s="263"/>
      <c r="H125" s="263"/>
      <c r="I125" s="263"/>
      <c r="AB125" s="103"/>
    </row>
    <row r="126" spans="2:28" ht="15" customHeight="1" x14ac:dyDescent="0.15">
      <c r="B126" s="259" t="s">
        <v>6</v>
      </c>
      <c r="C126" s="260"/>
      <c r="D126" s="82" t="s">
        <v>205</v>
      </c>
      <c r="E126" s="83"/>
      <c r="F126" s="84"/>
      <c r="G126" s="85"/>
      <c r="H126" s="85"/>
      <c r="I126" s="86" t="s">
        <v>206</v>
      </c>
    </row>
    <row r="127" spans="2:28" ht="15" customHeight="1" x14ac:dyDescent="0.15">
      <c r="B127" s="257"/>
      <c r="C127" s="258"/>
      <c r="D127" s="89"/>
      <c r="E127" s="90">
        <v>2.09</v>
      </c>
      <c r="F127" s="91" t="s">
        <v>2</v>
      </c>
      <c r="G127" s="92">
        <v>19390</v>
      </c>
      <c r="H127" s="92">
        <f>TRUNC(E127*G127,0)</f>
        <v>40525</v>
      </c>
      <c r="I127" s="93"/>
    </row>
    <row r="128" spans="2:28" ht="15" customHeight="1" x14ac:dyDescent="0.15">
      <c r="B128" s="259" t="s">
        <v>14</v>
      </c>
      <c r="C128" s="260"/>
      <c r="D128" s="82" t="s">
        <v>208</v>
      </c>
      <c r="E128" s="83"/>
      <c r="F128" s="84"/>
      <c r="G128" s="85"/>
      <c r="H128" s="85"/>
      <c r="I128" s="86" t="s">
        <v>206</v>
      </c>
    </row>
    <row r="129" spans="2:28" ht="15" customHeight="1" x14ac:dyDescent="0.15">
      <c r="B129" s="257"/>
      <c r="C129" s="258"/>
      <c r="D129" s="89"/>
      <c r="E129" s="90">
        <v>7.7</v>
      </c>
      <c r="F129" s="91" t="s">
        <v>1</v>
      </c>
      <c r="G129" s="92">
        <v>7200</v>
      </c>
      <c r="H129" s="92">
        <f>TRUNC(E129*G129,0)</f>
        <v>55440</v>
      </c>
      <c r="I129" s="93"/>
    </row>
    <row r="130" spans="2:28" ht="15" customHeight="1" x14ac:dyDescent="0.15">
      <c r="B130" s="259"/>
      <c r="C130" s="260"/>
      <c r="D130" s="82"/>
      <c r="E130" s="83"/>
      <c r="F130" s="84"/>
      <c r="G130" s="85"/>
      <c r="H130" s="85"/>
      <c r="I130" s="86"/>
    </row>
    <row r="131" spans="2:28" ht="15" customHeight="1" x14ac:dyDescent="0.15">
      <c r="B131" s="257"/>
      <c r="C131" s="258"/>
      <c r="D131" s="89"/>
      <c r="E131" s="90"/>
      <c r="F131" s="91"/>
      <c r="G131" s="92"/>
      <c r="H131" s="92"/>
      <c r="I131" s="93"/>
      <c r="AB131" s="104"/>
    </row>
    <row r="132" spans="2:28" ht="15" customHeight="1" x14ac:dyDescent="0.15">
      <c r="B132" s="259"/>
      <c r="C132" s="260"/>
      <c r="D132" s="82"/>
      <c r="E132" s="83"/>
      <c r="F132" s="84"/>
      <c r="G132" s="85"/>
      <c r="H132" s="85"/>
      <c r="I132" s="86"/>
    </row>
    <row r="133" spans="2:28" ht="15" customHeight="1" x14ac:dyDescent="0.15">
      <c r="B133" s="257"/>
      <c r="C133" s="258"/>
      <c r="D133" s="89"/>
      <c r="E133" s="90"/>
      <c r="F133" s="91"/>
      <c r="G133" s="92"/>
      <c r="H133" s="92"/>
      <c r="I133" s="93"/>
    </row>
    <row r="134" spans="2:28" ht="15" customHeight="1" x14ac:dyDescent="0.15">
      <c r="B134" s="259"/>
      <c r="C134" s="260"/>
      <c r="D134" s="82"/>
      <c r="E134" s="83"/>
      <c r="F134" s="84"/>
      <c r="G134" s="85"/>
      <c r="H134" s="85"/>
      <c r="I134" s="86"/>
    </row>
    <row r="135" spans="2:28" ht="15" customHeight="1" x14ac:dyDescent="0.15">
      <c r="B135" s="257"/>
      <c r="C135" s="258"/>
      <c r="D135" s="89"/>
      <c r="E135" s="90"/>
      <c r="F135" s="91"/>
      <c r="G135" s="92"/>
      <c r="H135" s="92"/>
      <c r="I135" s="93"/>
    </row>
    <row r="136" spans="2:28" ht="15" customHeight="1" x14ac:dyDescent="0.15">
      <c r="B136" s="259"/>
      <c r="C136" s="260"/>
      <c r="D136" s="82"/>
      <c r="E136" s="83"/>
      <c r="F136" s="84"/>
      <c r="G136" s="85"/>
      <c r="H136" s="85"/>
      <c r="I136" s="86"/>
    </row>
    <row r="137" spans="2:28" ht="15" customHeight="1" x14ac:dyDescent="0.15">
      <c r="B137" s="257"/>
      <c r="C137" s="258"/>
      <c r="D137" s="89"/>
      <c r="E137" s="90"/>
      <c r="F137" s="91"/>
      <c r="G137" s="92"/>
      <c r="H137" s="92"/>
      <c r="I137" s="93"/>
    </row>
    <row r="138" spans="2:28" ht="15" customHeight="1" x14ac:dyDescent="0.15">
      <c r="B138" s="259"/>
      <c r="C138" s="260"/>
      <c r="D138" s="82"/>
      <c r="E138" s="105"/>
      <c r="F138" s="84"/>
      <c r="G138" s="85"/>
      <c r="H138" s="85"/>
      <c r="I138" s="86"/>
    </row>
    <row r="139" spans="2:28" ht="15" customHeight="1" x14ac:dyDescent="0.15">
      <c r="B139" s="257"/>
      <c r="C139" s="258"/>
      <c r="D139" s="89"/>
      <c r="E139" s="106"/>
      <c r="F139" s="91"/>
      <c r="G139" s="92"/>
      <c r="H139" s="92"/>
      <c r="I139" s="93"/>
      <c r="Q139" s="96"/>
      <c r="S139" s="96"/>
    </row>
    <row r="140" spans="2:28" ht="15" customHeight="1" x14ac:dyDescent="0.15">
      <c r="B140" s="259"/>
      <c r="C140" s="260"/>
      <c r="D140" s="82"/>
      <c r="E140" s="83"/>
      <c r="F140" s="84"/>
      <c r="G140" s="85"/>
      <c r="H140" s="85"/>
      <c r="I140" s="95"/>
    </row>
    <row r="141" spans="2:28" ht="15" customHeight="1" x14ac:dyDescent="0.15">
      <c r="B141" s="257"/>
      <c r="C141" s="258"/>
      <c r="D141" s="89"/>
      <c r="E141" s="90"/>
      <c r="F141" s="91"/>
      <c r="G141" s="92"/>
      <c r="H141" s="92"/>
      <c r="I141" s="93"/>
    </row>
    <row r="142" spans="2:28" ht="15" customHeight="1" x14ac:dyDescent="0.15">
      <c r="B142" s="259"/>
      <c r="C142" s="260"/>
      <c r="D142" s="82"/>
      <c r="E142" s="83"/>
      <c r="F142" s="84"/>
      <c r="G142" s="85"/>
      <c r="H142" s="85"/>
      <c r="I142" s="94"/>
      <c r="Q142" s="103"/>
    </row>
    <row r="143" spans="2:28" ht="15" customHeight="1" x14ac:dyDescent="0.15">
      <c r="B143" s="257"/>
      <c r="C143" s="258"/>
      <c r="D143" s="89"/>
      <c r="E143" s="90"/>
      <c r="F143" s="91"/>
      <c r="G143" s="92"/>
      <c r="H143" s="92"/>
      <c r="I143" s="93"/>
    </row>
    <row r="144" spans="2:28" ht="15" customHeight="1" x14ac:dyDescent="0.15">
      <c r="B144" s="259"/>
      <c r="C144" s="260"/>
      <c r="D144" s="82"/>
      <c r="E144" s="83"/>
      <c r="F144" s="84"/>
      <c r="G144" s="85"/>
      <c r="H144" s="85"/>
      <c r="I144" s="95"/>
    </row>
    <row r="145" spans="2:28" ht="15" customHeight="1" x14ac:dyDescent="0.15">
      <c r="B145" s="257"/>
      <c r="C145" s="258"/>
      <c r="D145" s="89"/>
      <c r="E145" s="90"/>
      <c r="F145" s="91"/>
      <c r="G145" s="92"/>
      <c r="H145" s="92"/>
      <c r="I145" s="93"/>
    </row>
    <row r="146" spans="2:28" ht="15" customHeight="1" x14ac:dyDescent="0.15">
      <c r="B146" s="261"/>
      <c r="C146" s="262"/>
      <c r="D146" s="82"/>
      <c r="E146" s="83"/>
      <c r="F146" s="84"/>
      <c r="G146" s="85"/>
      <c r="H146" s="85"/>
      <c r="I146" s="95"/>
    </row>
    <row r="147" spans="2:28" ht="15" customHeight="1" x14ac:dyDescent="0.15">
      <c r="B147" s="257"/>
      <c r="C147" s="258"/>
      <c r="D147" s="89"/>
      <c r="E147" s="90">
        <f>H123</f>
        <v>10</v>
      </c>
      <c r="F147" s="91" t="s">
        <v>5</v>
      </c>
      <c r="G147" s="92"/>
      <c r="H147" s="92">
        <f>H127+H129+H131+H133+H135+H137+H139+H141+H143+H145</f>
        <v>95965</v>
      </c>
      <c r="I147" s="102"/>
    </row>
    <row r="148" spans="2:28" ht="15" customHeight="1" x14ac:dyDescent="0.15">
      <c r="B148" s="255"/>
      <c r="C148" s="256"/>
      <c r="D148" s="82"/>
      <c r="E148" s="83"/>
      <c r="F148" s="84"/>
      <c r="G148" s="85"/>
      <c r="H148" s="85"/>
      <c r="I148" s="95"/>
    </row>
    <row r="149" spans="2:28" ht="15" customHeight="1" x14ac:dyDescent="0.15">
      <c r="B149" s="257"/>
      <c r="C149" s="258"/>
      <c r="D149" s="89"/>
      <c r="E149" s="90">
        <v>1</v>
      </c>
      <c r="F149" s="91" t="str">
        <f>F147</f>
        <v>m</v>
      </c>
      <c r="G149" s="92"/>
      <c r="H149" s="92">
        <f>H147/E147</f>
        <v>9596.5</v>
      </c>
      <c r="I149" s="101"/>
    </row>
    <row r="150" spans="2:28" ht="15" customHeight="1" x14ac:dyDescent="0.15">
      <c r="E150" s="80"/>
    </row>
    <row r="151" spans="2:28" ht="15" customHeight="1" x14ac:dyDescent="0.15">
      <c r="N151" s="79"/>
      <c r="P151" s="87"/>
      <c r="R151" s="88"/>
      <c r="X151" s="79"/>
      <c r="Z151" s="87"/>
      <c r="AB151" s="88"/>
    </row>
    <row r="152" spans="2:28" ht="15" customHeight="1" x14ac:dyDescent="0.15">
      <c r="B152" s="263" t="s">
        <v>32</v>
      </c>
      <c r="C152" s="261" t="s">
        <v>19</v>
      </c>
      <c r="D152" s="264"/>
      <c r="E152" s="264"/>
      <c r="F152" s="264"/>
      <c r="G152" s="262"/>
      <c r="H152" s="77"/>
      <c r="I152" s="78"/>
      <c r="N152" s="79"/>
      <c r="R152" s="80"/>
      <c r="X152" s="79"/>
      <c r="AB152" s="80"/>
    </row>
    <row r="153" spans="2:28" ht="15" customHeight="1" x14ac:dyDescent="0.15">
      <c r="B153" s="263"/>
      <c r="C153" s="265"/>
      <c r="D153" s="266"/>
      <c r="E153" s="266"/>
      <c r="F153" s="266"/>
      <c r="G153" s="267"/>
      <c r="H153" s="81">
        <v>10</v>
      </c>
      <c r="I153" s="78" t="s">
        <v>203</v>
      </c>
      <c r="N153" s="79"/>
      <c r="R153" s="80"/>
      <c r="X153" s="79"/>
      <c r="AB153" s="80"/>
    </row>
    <row r="154" spans="2:28" ht="15" customHeight="1" x14ac:dyDescent="0.15">
      <c r="B154" s="268" t="s">
        <v>125</v>
      </c>
      <c r="C154" s="269"/>
      <c r="D154" s="263" t="s">
        <v>126</v>
      </c>
      <c r="E154" s="263" t="s">
        <v>33</v>
      </c>
      <c r="F154" s="263" t="s">
        <v>34</v>
      </c>
      <c r="G154" s="263" t="s">
        <v>127</v>
      </c>
      <c r="H154" s="263" t="s">
        <v>128</v>
      </c>
      <c r="I154" s="263" t="s">
        <v>36</v>
      </c>
      <c r="N154" s="79"/>
      <c r="R154" s="80"/>
      <c r="X154" s="79"/>
      <c r="AB154" s="80"/>
    </row>
    <row r="155" spans="2:28" ht="15" customHeight="1" x14ac:dyDescent="0.15">
      <c r="B155" s="270"/>
      <c r="C155" s="271"/>
      <c r="D155" s="263"/>
      <c r="E155" s="263"/>
      <c r="F155" s="263"/>
      <c r="G155" s="263"/>
      <c r="H155" s="263"/>
      <c r="I155" s="263"/>
      <c r="AB155" s="103"/>
    </row>
    <row r="156" spans="2:28" ht="15" customHeight="1" x14ac:dyDescent="0.15">
      <c r="B156" s="259" t="s">
        <v>17</v>
      </c>
      <c r="C156" s="260"/>
      <c r="D156" s="82" t="s">
        <v>210</v>
      </c>
      <c r="E156" s="83"/>
      <c r="F156" s="84"/>
      <c r="G156" s="85"/>
      <c r="H156" s="85"/>
      <c r="I156" s="86" t="s">
        <v>206</v>
      </c>
    </row>
    <row r="157" spans="2:28" ht="15" customHeight="1" x14ac:dyDescent="0.15">
      <c r="B157" s="257"/>
      <c r="C157" s="258"/>
      <c r="D157" s="89"/>
      <c r="E157" s="90">
        <v>50</v>
      </c>
      <c r="F157" s="91" t="s">
        <v>1</v>
      </c>
      <c r="G157" s="92">
        <v>1200</v>
      </c>
      <c r="H157" s="92">
        <f>TRUNC(E157*G157,0)</f>
        <v>60000</v>
      </c>
      <c r="I157" s="93"/>
    </row>
    <row r="158" spans="2:28" ht="15" customHeight="1" x14ac:dyDescent="0.15">
      <c r="B158" s="259" t="s">
        <v>6</v>
      </c>
      <c r="C158" s="260"/>
      <c r="D158" s="82" t="s">
        <v>205</v>
      </c>
      <c r="E158" s="83"/>
      <c r="F158" s="84"/>
      <c r="G158" s="85"/>
      <c r="H158" s="85"/>
      <c r="I158" s="86" t="s">
        <v>206</v>
      </c>
    </row>
    <row r="159" spans="2:28" ht="15" customHeight="1" x14ac:dyDescent="0.15">
      <c r="B159" s="257"/>
      <c r="C159" s="258"/>
      <c r="D159" s="89"/>
      <c r="E159" s="90">
        <v>0.8</v>
      </c>
      <c r="F159" s="91" t="s">
        <v>2</v>
      </c>
      <c r="G159" s="92">
        <v>19390</v>
      </c>
      <c r="H159" s="92">
        <f>TRUNC(E159*G159,0)</f>
        <v>15512</v>
      </c>
      <c r="I159" s="93"/>
    </row>
    <row r="160" spans="2:28" ht="15" customHeight="1" x14ac:dyDescent="0.15">
      <c r="B160" s="259" t="s">
        <v>14</v>
      </c>
      <c r="C160" s="260"/>
      <c r="D160" s="82" t="s">
        <v>208</v>
      </c>
      <c r="E160" s="83"/>
      <c r="F160" s="84"/>
      <c r="G160" s="85"/>
      <c r="H160" s="85"/>
      <c r="I160" s="86" t="s">
        <v>206</v>
      </c>
    </row>
    <row r="161" spans="2:28" ht="15" customHeight="1" x14ac:dyDescent="0.15">
      <c r="B161" s="257"/>
      <c r="C161" s="258"/>
      <c r="D161" s="89"/>
      <c r="E161" s="90">
        <v>4</v>
      </c>
      <c r="F161" s="91" t="s">
        <v>1</v>
      </c>
      <c r="G161" s="92">
        <v>7200</v>
      </c>
      <c r="H161" s="92">
        <f>TRUNC(E161*G161,0)</f>
        <v>28800</v>
      </c>
      <c r="I161" s="93"/>
      <c r="AB161" s="104"/>
    </row>
    <row r="162" spans="2:28" ht="15" customHeight="1" x14ac:dyDescent="0.15">
      <c r="B162" s="259"/>
      <c r="C162" s="260"/>
      <c r="D162" s="82"/>
      <c r="E162" s="83"/>
      <c r="F162" s="84"/>
      <c r="G162" s="85"/>
      <c r="H162" s="85"/>
      <c r="I162" s="86"/>
    </row>
    <row r="163" spans="2:28" ht="15" customHeight="1" x14ac:dyDescent="0.15">
      <c r="B163" s="257"/>
      <c r="C163" s="258"/>
      <c r="D163" s="89"/>
      <c r="E163" s="90"/>
      <c r="F163" s="91"/>
      <c r="G163" s="92"/>
      <c r="H163" s="92"/>
      <c r="I163" s="93"/>
    </row>
    <row r="164" spans="2:28" ht="15" customHeight="1" x14ac:dyDescent="0.15">
      <c r="B164" s="259"/>
      <c r="C164" s="260"/>
      <c r="D164" s="82"/>
      <c r="E164" s="83"/>
      <c r="F164" s="84"/>
      <c r="G164" s="85"/>
      <c r="H164" s="85"/>
      <c r="I164" s="86"/>
    </row>
    <row r="165" spans="2:28" ht="15" customHeight="1" x14ac:dyDescent="0.15">
      <c r="B165" s="257"/>
      <c r="C165" s="258"/>
      <c r="D165" s="89"/>
      <c r="E165" s="90"/>
      <c r="F165" s="91"/>
      <c r="G165" s="92"/>
      <c r="H165" s="92"/>
      <c r="I165" s="93"/>
    </row>
    <row r="166" spans="2:28" ht="15" customHeight="1" x14ac:dyDescent="0.15">
      <c r="B166" s="259"/>
      <c r="C166" s="260"/>
      <c r="D166" s="82"/>
      <c r="E166" s="83"/>
      <c r="F166" s="84"/>
      <c r="G166" s="85"/>
      <c r="H166" s="85"/>
      <c r="I166" s="86"/>
    </row>
    <row r="167" spans="2:28" ht="15" customHeight="1" x14ac:dyDescent="0.15">
      <c r="B167" s="257"/>
      <c r="C167" s="258"/>
      <c r="D167" s="89"/>
      <c r="E167" s="90"/>
      <c r="F167" s="91"/>
      <c r="G167" s="92"/>
      <c r="H167" s="92"/>
      <c r="I167" s="93"/>
    </row>
    <row r="168" spans="2:28" ht="15" customHeight="1" x14ac:dyDescent="0.15">
      <c r="B168" s="259"/>
      <c r="C168" s="260"/>
      <c r="D168" s="82"/>
      <c r="E168" s="105"/>
      <c r="F168" s="84"/>
      <c r="G168" s="85"/>
      <c r="H168" s="85"/>
      <c r="I168" s="86"/>
    </row>
    <row r="169" spans="2:28" ht="15" customHeight="1" x14ac:dyDescent="0.15">
      <c r="B169" s="257"/>
      <c r="C169" s="258"/>
      <c r="D169" s="89"/>
      <c r="E169" s="106"/>
      <c r="F169" s="91"/>
      <c r="G169" s="92"/>
      <c r="H169" s="92"/>
      <c r="I169" s="93"/>
      <c r="Q169" s="96"/>
      <c r="S169" s="96"/>
    </row>
    <row r="170" spans="2:28" ht="15" customHeight="1" x14ac:dyDescent="0.15">
      <c r="B170" s="259"/>
      <c r="C170" s="260"/>
      <c r="D170" s="82"/>
      <c r="E170" s="83"/>
      <c r="F170" s="84"/>
      <c r="G170" s="85"/>
      <c r="H170" s="85"/>
      <c r="I170" s="95"/>
    </row>
    <row r="171" spans="2:28" ht="15" customHeight="1" x14ac:dyDescent="0.15">
      <c r="B171" s="257"/>
      <c r="C171" s="258"/>
      <c r="D171" s="89"/>
      <c r="E171" s="90"/>
      <c r="F171" s="91"/>
      <c r="G171" s="92"/>
      <c r="H171" s="92"/>
      <c r="I171" s="93"/>
    </row>
    <row r="172" spans="2:28" ht="15" customHeight="1" x14ac:dyDescent="0.15">
      <c r="B172" s="259"/>
      <c r="C172" s="260"/>
      <c r="D172" s="82"/>
      <c r="E172" s="83"/>
      <c r="F172" s="84"/>
      <c r="G172" s="85"/>
      <c r="H172" s="85"/>
      <c r="I172" s="94"/>
      <c r="Q172" s="103"/>
    </row>
    <row r="173" spans="2:28" ht="15" customHeight="1" x14ac:dyDescent="0.15">
      <c r="B173" s="257"/>
      <c r="C173" s="258"/>
      <c r="D173" s="89"/>
      <c r="E173" s="90"/>
      <c r="F173" s="91"/>
      <c r="G173" s="92"/>
      <c r="H173" s="92"/>
      <c r="I173" s="93"/>
    </row>
    <row r="174" spans="2:28" ht="15" customHeight="1" x14ac:dyDescent="0.15">
      <c r="B174" s="259"/>
      <c r="C174" s="260"/>
      <c r="D174" s="82"/>
      <c r="E174" s="83"/>
      <c r="F174" s="84"/>
      <c r="G174" s="85"/>
      <c r="H174" s="85"/>
      <c r="I174" s="95"/>
    </row>
    <row r="175" spans="2:28" ht="15" customHeight="1" x14ac:dyDescent="0.15">
      <c r="B175" s="257"/>
      <c r="C175" s="258"/>
      <c r="D175" s="89"/>
      <c r="E175" s="90"/>
      <c r="F175" s="91"/>
      <c r="G175" s="92"/>
      <c r="H175" s="92"/>
      <c r="I175" s="93"/>
    </row>
    <row r="176" spans="2:28" ht="15" customHeight="1" x14ac:dyDescent="0.15">
      <c r="B176" s="261"/>
      <c r="C176" s="262"/>
      <c r="D176" s="82"/>
      <c r="E176" s="83"/>
      <c r="F176" s="84"/>
      <c r="G176" s="85"/>
      <c r="H176" s="85"/>
      <c r="I176" s="95"/>
    </row>
    <row r="177" spans="2:9" ht="15" customHeight="1" x14ac:dyDescent="0.15">
      <c r="B177" s="257"/>
      <c r="C177" s="258"/>
      <c r="D177" s="89"/>
      <c r="E177" s="90">
        <f>H153</f>
        <v>10</v>
      </c>
      <c r="F177" s="91" t="s">
        <v>5</v>
      </c>
      <c r="G177" s="92"/>
      <c r="H177" s="92">
        <f>H157+H159+H161+H163+H165+H167+H169+H171+H173+H175</f>
        <v>104312</v>
      </c>
      <c r="I177" s="102"/>
    </row>
    <row r="178" spans="2:9" ht="15" customHeight="1" x14ac:dyDescent="0.15">
      <c r="B178" s="255"/>
      <c r="C178" s="256"/>
      <c r="D178" s="82"/>
      <c r="E178" s="83"/>
      <c r="F178" s="84"/>
      <c r="G178" s="85"/>
      <c r="H178" s="85"/>
      <c r="I178" s="95"/>
    </row>
    <row r="179" spans="2:9" ht="15" customHeight="1" x14ac:dyDescent="0.15">
      <c r="B179" s="257"/>
      <c r="C179" s="258"/>
      <c r="D179" s="89"/>
      <c r="E179" s="90">
        <v>1</v>
      </c>
      <c r="F179" s="91" t="str">
        <f>F177</f>
        <v>m</v>
      </c>
      <c r="G179" s="92"/>
      <c r="H179" s="92">
        <f>H177/E177</f>
        <v>10431.200000000001</v>
      </c>
      <c r="I179" s="101"/>
    </row>
    <row r="180" spans="2:9" ht="15" customHeight="1" x14ac:dyDescent="0.15">
      <c r="E180" s="80"/>
    </row>
  </sheetData>
  <mergeCells count="198">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18:C118"/>
    <mergeCell ref="B119:C119"/>
    <mergeCell ref="B122:B123"/>
    <mergeCell ref="C122:G123"/>
    <mergeCell ref="B124:C125"/>
    <mergeCell ref="D124:D125"/>
    <mergeCell ref="E124:E125"/>
    <mergeCell ref="F124:F125"/>
    <mergeCell ref="G124:G125"/>
    <mergeCell ref="B130:C130"/>
    <mergeCell ref="B131:C131"/>
    <mergeCell ref="B132:C132"/>
    <mergeCell ref="B133:C133"/>
    <mergeCell ref="B134:C134"/>
    <mergeCell ref="B135:C135"/>
    <mergeCell ref="H124:H125"/>
    <mergeCell ref="I124:I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48:C148"/>
    <mergeCell ref="B149:C149"/>
    <mergeCell ref="B152:B153"/>
    <mergeCell ref="C152:G153"/>
    <mergeCell ref="B154:C155"/>
    <mergeCell ref="D154:D155"/>
    <mergeCell ref="E154:E155"/>
    <mergeCell ref="F154:F155"/>
    <mergeCell ref="G154:G155"/>
    <mergeCell ref="B160:C160"/>
    <mergeCell ref="B161:C161"/>
    <mergeCell ref="B162:C162"/>
    <mergeCell ref="B163:C163"/>
    <mergeCell ref="B164:C164"/>
    <mergeCell ref="B165:C165"/>
    <mergeCell ref="H154:H155"/>
    <mergeCell ref="I154:I155"/>
    <mergeCell ref="B156:C156"/>
    <mergeCell ref="B157:C157"/>
    <mergeCell ref="B158:C158"/>
    <mergeCell ref="B159:C159"/>
    <mergeCell ref="B178:C178"/>
    <mergeCell ref="B179:C179"/>
    <mergeCell ref="B172:C172"/>
    <mergeCell ref="B173:C173"/>
    <mergeCell ref="B174:C174"/>
    <mergeCell ref="B175:C175"/>
    <mergeCell ref="B176:C176"/>
    <mergeCell ref="B177:C177"/>
    <mergeCell ref="B166:C166"/>
    <mergeCell ref="B167:C167"/>
    <mergeCell ref="B168:C168"/>
    <mergeCell ref="B169:C169"/>
    <mergeCell ref="B170:C170"/>
    <mergeCell ref="B171:C171"/>
  </mergeCells>
  <phoneticPr fontId="3"/>
  <pageMargins left="0.25" right="0.25" top="0.75" bottom="0.75" header="0.3" footer="0.3"/>
  <pageSetup paperSize="9" scale="119" orientation="landscape" r:id="rId1"/>
  <rowBreaks count="1" manualBreakCount="1">
    <brk id="30"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C9431-3EBD-4B1C-8710-6DF1784E6BD8}">
  <sheetPr>
    <tabColor theme="4" tint="0.59999389629810485"/>
  </sheetPr>
  <dimension ref="B1:AH18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259</v>
      </c>
      <c r="D2" s="264"/>
      <c r="E2" s="264"/>
      <c r="F2" s="264"/>
      <c r="G2" s="262"/>
      <c r="H2" s="77"/>
      <c r="I2" s="78"/>
      <c r="M2" s="79"/>
      <c r="N2" s="79"/>
      <c r="O2" s="79"/>
      <c r="P2" s="79"/>
      <c r="Q2" s="79"/>
      <c r="R2" s="80"/>
    </row>
    <row r="3" spans="2:26" ht="15" customHeight="1" x14ac:dyDescent="0.15">
      <c r="B3" s="263"/>
      <c r="C3" s="265"/>
      <c r="D3" s="266"/>
      <c r="E3" s="266"/>
      <c r="F3" s="266"/>
      <c r="G3" s="267"/>
      <c r="H3" s="81">
        <v>100</v>
      </c>
      <c r="I3" s="78" t="s">
        <v>124</v>
      </c>
      <c r="N3" s="79"/>
      <c r="R3" s="80"/>
    </row>
    <row r="4" spans="2:26" ht="15" customHeight="1" x14ac:dyDescent="0.15">
      <c r="B4" s="268" t="s">
        <v>125</v>
      </c>
      <c r="C4" s="269"/>
      <c r="D4" s="263" t="s">
        <v>126</v>
      </c>
      <c r="E4" s="263" t="s">
        <v>33</v>
      </c>
      <c r="F4" s="263" t="s">
        <v>34</v>
      </c>
      <c r="G4" s="263" t="s">
        <v>127</v>
      </c>
      <c r="H4" s="263" t="s">
        <v>128</v>
      </c>
      <c r="I4" s="263" t="s">
        <v>36</v>
      </c>
      <c r="N4" s="79"/>
      <c r="R4" s="80"/>
    </row>
    <row r="5" spans="2:26" ht="15" customHeight="1" x14ac:dyDescent="0.15">
      <c r="B5" s="270"/>
      <c r="C5" s="271"/>
      <c r="D5" s="263"/>
      <c r="E5" s="263"/>
      <c r="F5" s="263"/>
      <c r="G5" s="263"/>
      <c r="H5" s="263"/>
      <c r="I5" s="263"/>
      <c r="N5" s="79"/>
      <c r="R5" s="80"/>
    </row>
    <row r="6" spans="2:26" ht="15" customHeight="1" x14ac:dyDescent="0.15">
      <c r="B6" s="259" t="s">
        <v>260</v>
      </c>
      <c r="C6" s="260"/>
      <c r="D6" s="82"/>
      <c r="E6" s="83"/>
      <c r="F6" s="84"/>
      <c r="G6" s="85"/>
      <c r="H6" s="85"/>
      <c r="I6" s="86"/>
      <c r="N6" s="79"/>
      <c r="P6" s="87"/>
      <c r="R6" s="88"/>
    </row>
    <row r="7" spans="2:26" ht="15" customHeight="1" x14ac:dyDescent="0.15">
      <c r="B7" s="257"/>
      <c r="C7" s="258"/>
      <c r="D7" s="89"/>
      <c r="E7" s="90">
        <v>100</v>
      </c>
      <c r="F7" s="91" t="s">
        <v>1</v>
      </c>
      <c r="G7" s="92">
        <v>36890.5</v>
      </c>
      <c r="H7" s="92">
        <f>TRUNC(E7*G7,0)</f>
        <v>3689050</v>
      </c>
      <c r="I7" s="93"/>
      <c r="N7" s="79"/>
      <c r="R7" s="80"/>
    </row>
    <row r="8" spans="2:26" ht="15" customHeight="1" x14ac:dyDescent="0.15">
      <c r="B8" s="259" t="s">
        <v>4</v>
      </c>
      <c r="C8" s="260"/>
      <c r="D8" s="82"/>
      <c r="E8" s="83"/>
      <c r="F8" s="84"/>
      <c r="G8" s="85"/>
      <c r="H8" s="85"/>
      <c r="I8" s="86"/>
      <c r="N8" s="79"/>
      <c r="R8" s="80"/>
    </row>
    <row r="9" spans="2:26" ht="15" customHeight="1" x14ac:dyDescent="0.15">
      <c r="B9" s="257"/>
      <c r="C9" s="258"/>
      <c r="D9" s="89"/>
      <c r="E9" s="90">
        <v>100</v>
      </c>
      <c r="F9" s="91" t="s">
        <v>5</v>
      </c>
      <c r="G9" s="92">
        <v>91.313999999999993</v>
      </c>
      <c r="H9" s="92">
        <f>TRUNC(E9*G9,0)</f>
        <v>9131</v>
      </c>
      <c r="I9" s="93"/>
      <c r="N9" s="79"/>
      <c r="R9" s="80"/>
    </row>
    <row r="10" spans="2:26" ht="15" customHeight="1" x14ac:dyDescent="0.15">
      <c r="B10" s="259" t="s">
        <v>261</v>
      </c>
      <c r="C10" s="260"/>
      <c r="D10" s="82"/>
      <c r="E10" s="83"/>
      <c r="F10" s="84"/>
      <c r="G10" s="85"/>
      <c r="H10" s="85"/>
      <c r="I10" s="86"/>
      <c r="P10" s="79"/>
    </row>
    <row r="11" spans="2:26" ht="15" customHeight="1" x14ac:dyDescent="0.15">
      <c r="B11" s="257"/>
      <c r="C11" s="258"/>
      <c r="D11" s="89"/>
      <c r="E11" s="90">
        <v>100</v>
      </c>
      <c r="F11" s="91" t="s">
        <v>2</v>
      </c>
      <c r="G11" s="92">
        <v>418.18</v>
      </c>
      <c r="H11" s="92"/>
      <c r="I11" s="93"/>
    </row>
    <row r="12" spans="2:26" ht="15" customHeight="1" x14ac:dyDescent="0.15">
      <c r="B12" s="259" t="s">
        <v>262</v>
      </c>
      <c r="C12" s="260"/>
      <c r="D12" s="82" t="s">
        <v>263</v>
      </c>
      <c r="E12" s="83"/>
      <c r="F12" s="84"/>
      <c r="G12" s="85"/>
      <c r="H12" s="85"/>
      <c r="I12" s="94"/>
    </row>
    <row r="13" spans="2:26" ht="15" customHeight="1" x14ac:dyDescent="0.15">
      <c r="B13" s="257"/>
      <c r="C13" s="258"/>
      <c r="D13" s="89"/>
      <c r="E13" s="90">
        <v>50</v>
      </c>
      <c r="F13" s="91" t="s">
        <v>5</v>
      </c>
      <c r="G13" s="92">
        <v>9596.5</v>
      </c>
      <c r="H13" s="92"/>
      <c r="I13" s="93"/>
    </row>
    <row r="14" spans="2:26" ht="15" customHeight="1" x14ac:dyDescent="0.15">
      <c r="B14" s="259" t="s">
        <v>19</v>
      </c>
      <c r="C14" s="260"/>
      <c r="D14" s="82" t="s">
        <v>264</v>
      </c>
      <c r="E14" s="83"/>
      <c r="F14" s="84"/>
      <c r="G14" s="85"/>
      <c r="H14" s="85"/>
      <c r="I14" s="94"/>
      <c r="N14" s="79"/>
    </row>
    <row r="15" spans="2:26" ht="15" customHeight="1" x14ac:dyDescent="0.15">
      <c r="B15" s="257"/>
      <c r="C15" s="258"/>
      <c r="D15" s="89"/>
      <c r="E15" s="90">
        <v>50</v>
      </c>
      <c r="F15" s="91" t="s">
        <v>5</v>
      </c>
      <c r="G15" s="92">
        <v>5031.2</v>
      </c>
      <c r="H15" s="92"/>
      <c r="I15" s="93"/>
    </row>
    <row r="16" spans="2:26" ht="15" customHeight="1" x14ac:dyDescent="0.15">
      <c r="B16" s="259"/>
      <c r="C16" s="260"/>
      <c r="D16" s="82"/>
      <c r="E16" s="83"/>
      <c r="F16" s="84"/>
      <c r="G16" s="85"/>
      <c r="H16" s="85"/>
      <c r="I16" s="95"/>
      <c r="N16" s="79"/>
      <c r="Q16" s="79"/>
      <c r="R16" s="80"/>
      <c r="Z16" s="79"/>
    </row>
    <row r="17" spans="2:34" ht="15" customHeight="1" x14ac:dyDescent="0.15">
      <c r="B17" s="257"/>
      <c r="C17" s="258"/>
      <c r="D17" s="89"/>
      <c r="E17" s="90"/>
      <c r="F17" s="91"/>
      <c r="G17" s="92"/>
      <c r="H17" s="92"/>
      <c r="I17" s="93"/>
      <c r="M17" s="79"/>
      <c r="N17" s="79"/>
      <c r="O17" s="79"/>
      <c r="P17" s="79"/>
      <c r="Q17" s="79"/>
      <c r="R17" s="80"/>
      <c r="W17" s="79"/>
      <c r="X17" s="79"/>
      <c r="Y17" s="79"/>
      <c r="Z17" s="79"/>
      <c r="AA17" s="79"/>
      <c r="AH17" s="96"/>
    </row>
    <row r="18" spans="2:34" ht="15" customHeight="1" x14ac:dyDescent="0.15">
      <c r="B18" s="259"/>
      <c r="C18" s="260"/>
      <c r="D18" s="82"/>
      <c r="E18" s="83"/>
      <c r="F18" s="84"/>
      <c r="G18" s="85"/>
      <c r="H18" s="85"/>
      <c r="I18" s="95"/>
      <c r="N18" s="79"/>
      <c r="R18" s="80"/>
      <c r="X18" s="79"/>
      <c r="AH18" s="96"/>
    </row>
    <row r="19" spans="2:34" ht="15" customHeight="1" x14ac:dyDescent="0.15">
      <c r="B19" s="257"/>
      <c r="C19" s="258"/>
      <c r="D19" s="89"/>
      <c r="E19" s="90"/>
      <c r="F19" s="91"/>
      <c r="G19" s="92"/>
      <c r="H19" s="92"/>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P21" s="87"/>
      <c r="R21" s="88"/>
      <c r="X21" s="79"/>
      <c r="Z21" s="87"/>
      <c r="AB21" s="87"/>
    </row>
    <row r="22" spans="2:34" ht="15" customHeight="1" x14ac:dyDescent="0.15">
      <c r="B22" s="259"/>
      <c r="C22" s="260"/>
      <c r="D22" s="97"/>
      <c r="E22" s="83"/>
      <c r="F22" s="84"/>
      <c r="G22" s="85"/>
      <c r="H22" s="85"/>
      <c r="I22" s="95"/>
      <c r="N22" s="79"/>
      <c r="R22" s="80"/>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100</v>
      </c>
      <c r="F27" s="91" t="s">
        <v>1</v>
      </c>
      <c r="G27" s="92"/>
      <c r="H27" s="92">
        <f>H7+H9+H11+H13+H15+H17+H19+H21+H23+H25</f>
        <v>3698181</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m2</v>
      </c>
      <c r="G29" s="92"/>
      <c r="H29" s="92">
        <f>H27/E27</f>
        <v>36981.81</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t="s">
        <v>32</v>
      </c>
      <c r="C32" s="261" t="s">
        <v>3</v>
      </c>
      <c r="D32" s="264"/>
      <c r="E32" s="264"/>
      <c r="F32" s="264"/>
      <c r="G32" s="262"/>
      <c r="H32" s="77"/>
      <c r="I32" s="78"/>
      <c r="N32" s="79"/>
      <c r="R32" s="80"/>
      <c r="X32" s="79"/>
      <c r="AB32" s="80"/>
    </row>
    <row r="33" spans="2:28" ht="15" customHeight="1" x14ac:dyDescent="0.15">
      <c r="B33" s="263"/>
      <c r="C33" s="265"/>
      <c r="D33" s="266"/>
      <c r="E33" s="266"/>
      <c r="F33" s="266"/>
      <c r="G33" s="267"/>
      <c r="H33" s="81">
        <v>100</v>
      </c>
      <c r="I33" s="78" t="s">
        <v>124</v>
      </c>
      <c r="N33" s="79"/>
      <c r="R33" s="80"/>
      <c r="X33" s="79"/>
      <c r="AB33" s="80"/>
    </row>
    <row r="34" spans="2:28" ht="15" customHeight="1" x14ac:dyDescent="0.15">
      <c r="B34" s="268" t="s">
        <v>125</v>
      </c>
      <c r="C34" s="269"/>
      <c r="D34" s="263" t="s">
        <v>126</v>
      </c>
      <c r="E34" s="263" t="s">
        <v>33</v>
      </c>
      <c r="F34" s="263" t="s">
        <v>34</v>
      </c>
      <c r="G34" s="263" t="s">
        <v>127</v>
      </c>
      <c r="H34" s="263" t="s">
        <v>128</v>
      </c>
      <c r="I34" s="263" t="s">
        <v>36</v>
      </c>
      <c r="K34" s="76" t="s">
        <v>123</v>
      </c>
      <c r="R34" s="80"/>
      <c r="X34" s="79"/>
      <c r="AB34" s="80"/>
    </row>
    <row r="35" spans="2:28" ht="15" customHeight="1" x14ac:dyDescent="0.15">
      <c r="B35" s="270"/>
      <c r="C35" s="271"/>
      <c r="D35" s="263"/>
      <c r="E35" s="263"/>
      <c r="F35" s="263"/>
      <c r="G35" s="263"/>
      <c r="H35" s="263"/>
      <c r="I35" s="263"/>
      <c r="K35" s="76" t="s">
        <v>265</v>
      </c>
      <c r="AB35" s="103"/>
    </row>
    <row r="36" spans="2:28" ht="15" customHeight="1" x14ac:dyDescent="0.15">
      <c r="B36" s="259" t="s">
        <v>175</v>
      </c>
      <c r="C36" s="260"/>
      <c r="D36" s="82"/>
      <c r="E36" s="83"/>
      <c r="F36" s="84"/>
      <c r="G36" s="85"/>
      <c r="H36" s="85"/>
      <c r="I36" s="86" t="s">
        <v>212</v>
      </c>
      <c r="K36" s="76" t="s">
        <v>56</v>
      </c>
      <c r="L36" s="76">
        <v>21500</v>
      </c>
      <c r="M36" s="76" t="s">
        <v>129</v>
      </c>
    </row>
    <row r="37" spans="2:28" ht="15" customHeight="1" x14ac:dyDescent="0.15">
      <c r="B37" s="257"/>
      <c r="C37" s="258"/>
      <c r="D37" s="89"/>
      <c r="E37" s="90">
        <v>1.2</v>
      </c>
      <c r="F37" s="91" t="s">
        <v>40</v>
      </c>
      <c r="G37" s="92">
        <v>21500</v>
      </c>
      <c r="H37" s="92">
        <f>TRUNC(E37*G37,0)</f>
        <v>25800</v>
      </c>
      <c r="I37" s="93"/>
      <c r="K37" s="76" t="s">
        <v>57</v>
      </c>
      <c r="L37" s="76">
        <v>19000</v>
      </c>
      <c r="M37" s="76" t="s">
        <v>129</v>
      </c>
    </row>
    <row r="38" spans="2:28" ht="15" customHeight="1" x14ac:dyDescent="0.15">
      <c r="B38" s="259" t="s">
        <v>56</v>
      </c>
      <c r="C38" s="260"/>
      <c r="D38" s="82"/>
      <c r="E38" s="83"/>
      <c r="F38" s="84"/>
      <c r="G38" s="85"/>
      <c r="H38" s="85"/>
      <c r="I38" s="86" t="s">
        <v>212</v>
      </c>
      <c r="K38" s="76" t="s">
        <v>15</v>
      </c>
      <c r="L38" s="76">
        <v>21500</v>
      </c>
      <c r="M38" s="76" t="s">
        <v>129</v>
      </c>
    </row>
    <row r="39" spans="2:28" ht="15" customHeight="1" x14ac:dyDescent="0.15">
      <c r="B39" s="257"/>
      <c r="C39" s="258"/>
      <c r="D39" s="89"/>
      <c r="E39" s="90">
        <v>1.5</v>
      </c>
      <c r="F39" s="91" t="s">
        <v>40</v>
      </c>
      <c r="G39" s="92">
        <v>21500</v>
      </c>
      <c r="H39" s="92">
        <f>TRUNC(E39*G39,0)</f>
        <v>32250</v>
      </c>
      <c r="I39" s="93"/>
    </row>
    <row r="40" spans="2:28" ht="15" customHeight="1" x14ac:dyDescent="0.15">
      <c r="B40" s="259" t="s">
        <v>57</v>
      </c>
      <c r="C40" s="260"/>
      <c r="D40" s="82"/>
      <c r="E40" s="83"/>
      <c r="F40" s="84"/>
      <c r="G40" s="85"/>
      <c r="H40" s="85"/>
      <c r="I40" s="86" t="s">
        <v>212</v>
      </c>
      <c r="K40" s="76" t="s">
        <v>134</v>
      </c>
    </row>
    <row r="41" spans="2:28" ht="15" customHeight="1" x14ac:dyDescent="0.15">
      <c r="B41" s="257"/>
      <c r="C41" s="258"/>
      <c r="D41" s="89"/>
      <c r="E41" s="90">
        <v>3.2</v>
      </c>
      <c r="F41" s="91" t="s">
        <v>40</v>
      </c>
      <c r="G41" s="92">
        <v>19000</v>
      </c>
      <c r="H41" s="92">
        <f>TRUNC(E41*G41,0)</f>
        <v>60800</v>
      </c>
      <c r="I41" s="93"/>
      <c r="K41" s="76" t="s">
        <v>135</v>
      </c>
      <c r="L41" s="76">
        <v>38000</v>
      </c>
      <c r="M41" s="76" t="s">
        <v>136</v>
      </c>
      <c r="N41" s="76">
        <v>38000</v>
      </c>
      <c r="O41" s="76" t="s">
        <v>136</v>
      </c>
      <c r="P41" s="76" t="s">
        <v>137</v>
      </c>
      <c r="AB41" s="104"/>
    </row>
    <row r="42" spans="2:28" ht="15" customHeight="1" x14ac:dyDescent="0.15">
      <c r="B42" s="259" t="s">
        <v>266</v>
      </c>
      <c r="C42" s="260"/>
      <c r="D42" s="82"/>
      <c r="E42" s="83"/>
      <c r="F42" s="84"/>
      <c r="G42" s="85"/>
      <c r="H42" s="85"/>
      <c r="I42" s="86" t="s">
        <v>267</v>
      </c>
      <c r="K42" s="76" t="s">
        <v>138</v>
      </c>
      <c r="L42" s="76">
        <f>ROUND(N42/8,0)</f>
        <v>3113</v>
      </c>
      <c r="M42" s="76" t="s">
        <v>20</v>
      </c>
      <c r="N42" s="76">
        <v>24900</v>
      </c>
      <c r="O42" s="76" t="s">
        <v>136</v>
      </c>
      <c r="P42" s="76" t="s">
        <v>139</v>
      </c>
      <c r="Q42" s="76" t="s">
        <v>140</v>
      </c>
    </row>
    <row r="43" spans="2:28" ht="15" customHeight="1" x14ac:dyDescent="0.15">
      <c r="B43" s="257"/>
      <c r="C43" s="258"/>
      <c r="D43" s="89"/>
      <c r="E43" s="90">
        <v>100</v>
      </c>
      <c r="F43" s="91" t="s">
        <v>1</v>
      </c>
      <c r="G43" s="92">
        <v>34663</v>
      </c>
      <c r="H43" s="92">
        <f>TRUNC(E43*G43,0)</f>
        <v>3466300</v>
      </c>
      <c r="I43" s="93" t="s">
        <v>268</v>
      </c>
      <c r="K43" s="76" t="s">
        <v>141</v>
      </c>
      <c r="L43" s="76">
        <f>ROUND(N43/8,0)</f>
        <v>963</v>
      </c>
      <c r="M43" s="76" t="s">
        <v>20</v>
      </c>
      <c r="N43" s="76">
        <v>7700</v>
      </c>
      <c r="O43" s="76" t="s">
        <v>136</v>
      </c>
      <c r="P43" s="76" t="s">
        <v>142</v>
      </c>
    </row>
    <row r="44" spans="2:28" ht="15" customHeight="1" x14ac:dyDescent="0.15">
      <c r="B44" s="259" t="s">
        <v>135</v>
      </c>
      <c r="C44" s="260"/>
      <c r="D44" s="82"/>
      <c r="E44" s="83"/>
      <c r="F44" s="84"/>
      <c r="G44" s="85"/>
      <c r="H44" s="85"/>
      <c r="I44" s="86" t="s">
        <v>269</v>
      </c>
    </row>
    <row r="45" spans="2:28" ht="15" customHeight="1" x14ac:dyDescent="0.15">
      <c r="B45" s="257"/>
      <c r="C45" s="258"/>
      <c r="D45" s="89"/>
      <c r="E45" s="90">
        <v>2.2999999999999998</v>
      </c>
      <c r="F45" s="91" t="s">
        <v>13</v>
      </c>
      <c r="G45" s="92">
        <v>38000</v>
      </c>
      <c r="H45" s="92">
        <f>TRUNC(E45*G45,0)</f>
        <v>87400</v>
      </c>
      <c r="I45" s="93"/>
    </row>
    <row r="46" spans="2:28" ht="15" customHeight="1" x14ac:dyDescent="0.15">
      <c r="B46" s="259" t="s">
        <v>54</v>
      </c>
      <c r="C46" s="260"/>
      <c r="D46" s="82" t="s">
        <v>270</v>
      </c>
      <c r="E46" s="83"/>
      <c r="F46" s="84"/>
      <c r="G46" s="85"/>
      <c r="H46" s="85"/>
      <c r="I46" s="86"/>
    </row>
    <row r="47" spans="2:28" ht="15" customHeight="1" x14ac:dyDescent="0.15">
      <c r="B47" s="257"/>
      <c r="C47" s="258"/>
      <c r="D47" s="89"/>
      <c r="E47" s="90">
        <v>1</v>
      </c>
      <c r="F47" s="91" t="s">
        <v>55</v>
      </c>
      <c r="G47" s="92">
        <v>16500</v>
      </c>
      <c r="H47" s="92">
        <f>TRUNC(E47*G47,0)</f>
        <v>16500</v>
      </c>
      <c r="I47" s="93"/>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c r="Q49" s="96"/>
      <c r="S49" s="96"/>
    </row>
    <row r="50" spans="2:28" ht="15" customHeight="1" x14ac:dyDescent="0.15">
      <c r="B50" s="259"/>
      <c r="C50" s="260"/>
      <c r="D50" s="82"/>
      <c r="E50" s="83"/>
      <c r="F50" s="84"/>
      <c r="G50" s="85"/>
      <c r="H50" s="85"/>
      <c r="I50" s="95"/>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c r="Q52" s="103"/>
    </row>
    <row r="53" spans="2:28" ht="15" customHeight="1" x14ac:dyDescent="0.15">
      <c r="B53" s="257"/>
      <c r="C53" s="258"/>
      <c r="D53" s="89"/>
      <c r="E53" s="90"/>
      <c r="F53" s="91"/>
      <c r="G53" s="92"/>
      <c r="H53" s="92"/>
      <c r="I53" s="93"/>
    </row>
    <row r="54" spans="2:28" ht="15" customHeight="1" x14ac:dyDescent="0.15">
      <c r="B54" s="259"/>
      <c r="C54" s="260"/>
      <c r="D54" s="82"/>
      <c r="E54" s="83"/>
      <c r="F54" s="84"/>
      <c r="G54" s="85"/>
      <c r="H54" s="85"/>
      <c r="I54" s="95"/>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f>H33</f>
        <v>100</v>
      </c>
      <c r="F57" s="91" t="s">
        <v>1</v>
      </c>
      <c r="G57" s="92"/>
      <c r="H57" s="92">
        <f>H37+H39+H41+H43+H45+H47+H49+H51+H53+H55</f>
        <v>3689050</v>
      </c>
      <c r="I57" s="102"/>
    </row>
    <row r="58" spans="2:28" ht="15" customHeight="1" x14ac:dyDescent="0.15">
      <c r="B58" s="255"/>
      <c r="C58" s="256"/>
      <c r="D58" s="82"/>
      <c r="E58" s="83"/>
      <c r="F58" s="84"/>
      <c r="G58" s="85"/>
      <c r="H58" s="85"/>
      <c r="I58" s="95"/>
    </row>
    <row r="59" spans="2:28" ht="15" customHeight="1" x14ac:dyDescent="0.15">
      <c r="B59" s="257"/>
      <c r="C59" s="258"/>
      <c r="D59" s="89"/>
      <c r="E59" s="90">
        <v>1</v>
      </c>
      <c r="F59" s="91" t="str">
        <f>F57</f>
        <v>m2</v>
      </c>
      <c r="G59" s="92"/>
      <c r="H59" s="92">
        <f>H57/E57</f>
        <v>36890.5</v>
      </c>
      <c r="I59" s="101"/>
    </row>
    <row r="60" spans="2:28" ht="15" customHeight="1" x14ac:dyDescent="0.15">
      <c r="E60" s="80"/>
    </row>
    <row r="61" spans="2:28" ht="15" customHeight="1" x14ac:dyDescent="0.15">
      <c r="N61" s="79"/>
      <c r="P61" s="87"/>
      <c r="R61" s="88"/>
      <c r="X61" s="79"/>
      <c r="Z61" s="87"/>
      <c r="AB61" s="88"/>
    </row>
    <row r="62" spans="2:28" ht="15" customHeight="1" x14ac:dyDescent="0.15">
      <c r="B62" s="263" t="s">
        <v>32</v>
      </c>
      <c r="C62" s="261" t="s">
        <v>4</v>
      </c>
      <c r="D62" s="264"/>
      <c r="E62" s="264"/>
      <c r="F62" s="264"/>
      <c r="G62" s="262"/>
      <c r="H62" s="77"/>
      <c r="I62" s="78"/>
      <c r="N62" s="79"/>
      <c r="R62" s="80"/>
      <c r="X62" s="79"/>
      <c r="AB62" s="80"/>
    </row>
    <row r="63" spans="2:28" ht="15" customHeight="1" x14ac:dyDescent="0.15">
      <c r="B63" s="263"/>
      <c r="C63" s="265"/>
      <c r="D63" s="266"/>
      <c r="E63" s="266"/>
      <c r="F63" s="266"/>
      <c r="G63" s="267"/>
      <c r="H63" s="81">
        <v>100</v>
      </c>
      <c r="I63" s="78" t="s">
        <v>203</v>
      </c>
      <c r="N63" s="79"/>
      <c r="R63" s="80"/>
      <c r="X63" s="79"/>
      <c r="AB63" s="80"/>
    </row>
    <row r="64" spans="2:28" ht="15" customHeight="1" x14ac:dyDescent="0.15">
      <c r="B64" s="268" t="s">
        <v>125</v>
      </c>
      <c r="C64" s="269"/>
      <c r="D64" s="263" t="s">
        <v>126</v>
      </c>
      <c r="E64" s="263" t="s">
        <v>33</v>
      </c>
      <c r="F64" s="263" t="s">
        <v>34</v>
      </c>
      <c r="G64" s="263" t="s">
        <v>127</v>
      </c>
      <c r="H64" s="263" t="s">
        <v>128</v>
      </c>
      <c r="I64" s="263" t="s">
        <v>36</v>
      </c>
      <c r="N64" s="79"/>
      <c r="R64" s="80"/>
      <c r="X64" s="79"/>
      <c r="AB64" s="80"/>
    </row>
    <row r="65" spans="2:28" ht="15" customHeight="1" x14ac:dyDescent="0.15">
      <c r="B65" s="270"/>
      <c r="C65" s="271"/>
      <c r="D65" s="263"/>
      <c r="E65" s="263"/>
      <c r="F65" s="263"/>
      <c r="G65" s="263"/>
      <c r="H65" s="263"/>
      <c r="I65" s="263"/>
      <c r="AB65" s="103"/>
    </row>
    <row r="66" spans="2:28" ht="15" customHeight="1" x14ac:dyDescent="0.15">
      <c r="B66" s="259" t="s">
        <v>175</v>
      </c>
      <c r="C66" s="260"/>
      <c r="D66" s="82"/>
      <c r="E66" s="83"/>
      <c r="F66" s="84"/>
      <c r="G66" s="85"/>
      <c r="H66" s="85"/>
      <c r="I66" s="86" t="s">
        <v>212</v>
      </c>
    </row>
    <row r="67" spans="2:28" ht="15" customHeight="1" x14ac:dyDescent="0.15">
      <c r="B67" s="257"/>
      <c r="C67" s="258"/>
      <c r="D67" s="89"/>
      <c r="E67" s="90">
        <v>0.08</v>
      </c>
      <c r="F67" s="91" t="s">
        <v>40</v>
      </c>
      <c r="G67" s="92">
        <v>21500</v>
      </c>
      <c r="H67" s="92">
        <f>TRUNC(E67*G67,0)</f>
        <v>1720</v>
      </c>
      <c r="I67" s="93"/>
    </row>
    <row r="68" spans="2:28" ht="15" customHeight="1" x14ac:dyDescent="0.15">
      <c r="B68" s="259" t="s">
        <v>56</v>
      </c>
      <c r="C68" s="260"/>
      <c r="D68" s="82"/>
      <c r="E68" s="83"/>
      <c r="F68" s="84"/>
      <c r="G68" s="85"/>
      <c r="H68" s="85"/>
      <c r="I68" s="86" t="s">
        <v>212</v>
      </c>
    </row>
    <row r="69" spans="2:28" ht="15" customHeight="1" x14ac:dyDescent="0.15">
      <c r="B69" s="257"/>
      <c r="C69" s="258"/>
      <c r="D69" s="89"/>
      <c r="E69" s="90">
        <v>0.11</v>
      </c>
      <c r="F69" s="91" t="s">
        <v>40</v>
      </c>
      <c r="G69" s="92">
        <v>21500</v>
      </c>
      <c r="H69" s="92">
        <f>TRUNC(E69*G69,0)</f>
        <v>2365</v>
      </c>
      <c r="I69" s="93"/>
    </row>
    <row r="70" spans="2:28" ht="15" customHeight="1" x14ac:dyDescent="0.15">
      <c r="B70" s="259" t="s">
        <v>57</v>
      </c>
      <c r="C70" s="260"/>
      <c r="D70" s="82"/>
      <c r="E70" s="83"/>
      <c r="F70" s="84"/>
      <c r="G70" s="85"/>
      <c r="H70" s="85"/>
      <c r="I70" s="86" t="s">
        <v>212</v>
      </c>
    </row>
    <row r="71" spans="2:28" ht="15" customHeight="1" x14ac:dyDescent="0.15">
      <c r="B71" s="257"/>
      <c r="C71" s="258"/>
      <c r="D71" s="89"/>
      <c r="E71" s="90">
        <v>0.23</v>
      </c>
      <c r="F71" s="91" t="s">
        <v>40</v>
      </c>
      <c r="G71" s="92">
        <v>19000</v>
      </c>
      <c r="H71" s="92">
        <f>TRUNC(E71*G71,0)</f>
        <v>4370</v>
      </c>
      <c r="I71" s="93"/>
      <c r="AB71" s="104"/>
    </row>
    <row r="72" spans="2:28" ht="15" customHeight="1" x14ac:dyDescent="0.15">
      <c r="B72" s="259" t="s">
        <v>271</v>
      </c>
      <c r="C72" s="260"/>
      <c r="D72" s="82"/>
      <c r="E72" s="83"/>
      <c r="F72" s="84"/>
      <c r="G72" s="85"/>
      <c r="H72" s="85"/>
      <c r="I72" s="94" t="s">
        <v>272</v>
      </c>
    </row>
    <row r="73" spans="2:28" ht="15" customHeight="1" x14ac:dyDescent="0.15">
      <c r="B73" s="257"/>
      <c r="C73" s="258"/>
      <c r="D73" s="89"/>
      <c r="E73" s="90"/>
      <c r="F73" s="91" t="s">
        <v>5</v>
      </c>
      <c r="G73" s="92"/>
      <c r="H73" s="92">
        <f>TRUNC(E73*G73,0)</f>
        <v>0</v>
      </c>
      <c r="I73" s="93"/>
    </row>
    <row r="74" spans="2:28" ht="15" customHeight="1" x14ac:dyDescent="0.15">
      <c r="B74" s="259" t="s">
        <v>54</v>
      </c>
      <c r="C74" s="260"/>
      <c r="D74" s="82" t="s">
        <v>270</v>
      </c>
      <c r="E74" s="83"/>
      <c r="F74" s="84"/>
      <c r="G74" s="85"/>
      <c r="H74" s="85"/>
      <c r="I74" s="95"/>
    </row>
    <row r="75" spans="2:28" ht="15" customHeight="1" x14ac:dyDescent="0.15">
      <c r="B75" s="257"/>
      <c r="C75" s="258"/>
      <c r="D75" s="89"/>
      <c r="E75" s="90">
        <v>1</v>
      </c>
      <c r="F75" s="91" t="s">
        <v>55</v>
      </c>
      <c r="G75" s="92">
        <v>676.4</v>
      </c>
      <c r="H75" s="92">
        <f>G75*E75</f>
        <v>676.4</v>
      </c>
      <c r="I75" s="93"/>
    </row>
    <row r="76" spans="2:28" ht="15" customHeight="1" x14ac:dyDescent="0.15">
      <c r="B76" s="259"/>
      <c r="C76" s="260"/>
      <c r="D76" s="82"/>
      <c r="E76" s="83"/>
      <c r="F76" s="84"/>
      <c r="G76" s="85"/>
      <c r="H76" s="85"/>
      <c r="I76" s="86"/>
    </row>
    <row r="77" spans="2:28" ht="15" customHeight="1" x14ac:dyDescent="0.15">
      <c r="B77" s="257"/>
      <c r="C77" s="258"/>
      <c r="D77" s="89"/>
      <c r="E77" s="106"/>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c r="Q79" s="96"/>
      <c r="S79" s="96"/>
    </row>
    <row r="80" spans="2:28" ht="15" customHeight="1" x14ac:dyDescent="0.15">
      <c r="B80" s="259"/>
      <c r="C80" s="260"/>
      <c r="D80" s="82"/>
      <c r="E80" s="83"/>
      <c r="F80" s="84"/>
      <c r="G80" s="85"/>
      <c r="H80" s="85"/>
      <c r="I80" s="95"/>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c r="Q82" s="103"/>
    </row>
    <row r="83" spans="2:28" ht="15" customHeight="1" x14ac:dyDescent="0.15">
      <c r="B83" s="257"/>
      <c r="C83" s="258"/>
      <c r="D83" s="89"/>
      <c r="E83" s="90"/>
      <c r="F83" s="91"/>
      <c r="G83" s="92"/>
      <c r="H83" s="92"/>
      <c r="I83" s="93"/>
    </row>
    <row r="84" spans="2:28" ht="15" customHeight="1" x14ac:dyDescent="0.15">
      <c r="B84" s="259"/>
      <c r="C84" s="260"/>
      <c r="D84" s="82"/>
      <c r="E84" s="83"/>
      <c r="F84" s="84"/>
      <c r="G84" s="85"/>
      <c r="H84" s="85"/>
      <c r="I84" s="95"/>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f>H63</f>
        <v>100</v>
      </c>
      <c r="F87" s="91" t="s">
        <v>5</v>
      </c>
      <c r="G87" s="92"/>
      <c r="H87" s="92">
        <f>H67+H69+H71+H73+H75+H77+H79+H81+H83+H85</f>
        <v>9131.4</v>
      </c>
      <c r="I87" s="102"/>
    </row>
    <row r="88" spans="2:28" ht="15" customHeight="1" x14ac:dyDescent="0.15">
      <c r="B88" s="255"/>
      <c r="C88" s="256"/>
      <c r="D88" s="82"/>
      <c r="E88" s="83"/>
      <c r="F88" s="84"/>
      <c r="G88" s="85"/>
      <c r="H88" s="85"/>
      <c r="I88" s="95"/>
    </row>
    <row r="89" spans="2:28" ht="15" customHeight="1" x14ac:dyDescent="0.15">
      <c r="B89" s="257"/>
      <c r="C89" s="258"/>
      <c r="D89" s="89"/>
      <c r="E89" s="90">
        <v>1</v>
      </c>
      <c r="F89" s="91" t="str">
        <f>F87</f>
        <v>m</v>
      </c>
      <c r="G89" s="92"/>
      <c r="H89" s="92">
        <f>H87/E87</f>
        <v>91.313999999999993</v>
      </c>
      <c r="I89" s="101"/>
    </row>
    <row r="90" spans="2:28" ht="15" customHeight="1" x14ac:dyDescent="0.15">
      <c r="E90" s="80"/>
    </row>
    <row r="91" spans="2:28" ht="15" customHeight="1" x14ac:dyDescent="0.15">
      <c r="N91" s="79"/>
      <c r="P91" s="87"/>
      <c r="R91" s="88"/>
      <c r="X91" s="79"/>
      <c r="Z91" s="87"/>
      <c r="AB91" s="88"/>
    </row>
    <row r="92" spans="2:28" ht="15" customHeight="1" x14ac:dyDescent="0.15">
      <c r="B92" s="263" t="s">
        <v>32</v>
      </c>
      <c r="C92" s="261" t="s">
        <v>261</v>
      </c>
      <c r="D92" s="264"/>
      <c r="E92" s="264"/>
      <c r="F92" s="264"/>
      <c r="G92" s="262"/>
      <c r="H92" s="77"/>
      <c r="I92" s="78"/>
      <c r="N92" s="79"/>
      <c r="R92" s="80"/>
      <c r="X92" s="79"/>
      <c r="AB92" s="80"/>
    </row>
    <row r="93" spans="2:28" ht="15" customHeight="1" x14ac:dyDescent="0.15">
      <c r="B93" s="263"/>
      <c r="C93" s="265"/>
      <c r="D93" s="266"/>
      <c r="E93" s="266"/>
      <c r="F93" s="266"/>
      <c r="G93" s="267"/>
      <c r="H93" s="81">
        <v>100</v>
      </c>
      <c r="I93" s="78" t="s">
        <v>273</v>
      </c>
      <c r="N93" s="79"/>
      <c r="R93" s="80"/>
      <c r="X93" s="79"/>
      <c r="AB93" s="80"/>
    </row>
    <row r="94" spans="2:28" ht="15" customHeight="1" x14ac:dyDescent="0.15">
      <c r="B94" s="268" t="s">
        <v>125</v>
      </c>
      <c r="C94" s="269"/>
      <c r="D94" s="263" t="s">
        <v>126</v>
      </c>
      <c r="E94" s="263" t="s">
        <v>33</v>
      </c>
      <c r="F94" s="263" t="s">
        <v>34</v>
      </c>
      <c r="G94" s="263" t="s">
        <v>127</v>
      </c>
      <c r="H94" s="263" t="s">
        <v>128</v>
      </c>
      <c r="I94" s="263" t="s">
        <v>36</v>
      </c>
      <c r="N94" s="79"/>
      <c r="R94" s="80"/>
      <c r="X94" s="79"/>
      <c r="AB94" s="80"/>
    </row>
    <row r="95" spans="2:28" ht="15" customHeight="1" x14ac:dyDescent="0.15">
      <c r="B95" s="270"/>
      <c r="C95" s="271"/>
      <c r="D95" s="263"/>
      <c r="E95" s="263"/>
      <c r="F95" s="263"/>
      <c r="G95" s="263"/>
      <c r="H95" s="263"/>
      <c r="I95" s="263"/>
      <c r="AB95" s="103"/>
    </row>
    <row r="96" spans="2:28" ht="15" customHeight="1" x14ac:dyDescent="0.15">
      <c r="B96" s="259" t="s">
        <v>175</v>
      </c>
      <c r="C96" s="260"/>
      <c r="D96" s="82"/>
      <c r="E96" s="83"/>
      <c r="F96" s="84"/>
      <c r="G96" s="85"/>
      <c r="H96" s="85"/>
      <c r="I96" s="86" t="s">
        <v>212</v>
      </c>
    </row>
    <row r="97" spans="2:28" ht="15" customHeight="1" x14ac:dyDescent="0.15">
      <c r="B97" s="257"/>
      <c r="C97" s="258"/>
      <c r="D97" s="89"/>
      <c r="E97" s="90">
        <v>0.39</v>
      </c>
      <c r="F97" s="91" t="s">
        <v>40</v>
      </c>
      <c r="G97" s="92">
        <v>21500</v>
      </c>
      <c r="H97" s="92">
        <f>TRUNC(E97*G97,0)</f>
        <v>8385</v>
      </c>
      <c r="I97" s="93"/>
    </row>
    <row r="98" spans="2:28" ht="15" customHeight="1" x14ac:dyDescent="0.15">
      <c r="B98" s="259" t="s">
        <v>56</v>
      </c>
      <c r="C98" s="260"/>
      <c r="D98" s="82"/>
      <c r="E98" s="83"/>
      <c r="F98" s="84"/>
      <c r="G98" s="85"/>
      <c r="H98" s="85"/>
      <c r="I98" s="86" t="s">
        <v>212</v>
      </c>
    </row>
    <row r="99" spans="2:28" ht="15" customHeight="1" x14ac:dyDescent="0.15">
      <c r="B99" s="257"/>
      <c r="C99" s="258"/>
      <c r="D99" s="89"/>
      <c r="E99" s="90">
        <v>0.54</v>
      </c>
      <c r="F99" s="91" t="s">
        <v>40</v>
      </c>
      <c r="G99" s="92">
        <v>21500</v>
      </c>
      <c r="H99" s="92">
        <f>TRUNC(E99*G99,0)</f>
        <v>11610</v>
      </c>
      <c r="I99" s="93"/>
    </row>
    <row r="100" spans="2:28" ht="15" customHeight="1" x14ac:dyDescent="0.15">
      <c r="B100" s="259" t="s">
        <v>57</v>
      </c>
      <c r="C100" s="260"/>
      <c r="D100" s="82"/>
      <c r="E100" s="83"/>
      <c r="F100" s="84"/>
      <c r="G100" s="85"/>
      <c r="H100" s="85"/>
      <c r="I100" s="86" t="s">
        <v>212</v>
      </c>
    </row>
    <row r="101" spans="2:28" ht="15" customHeight="1" x14ac:dyDescent="0.15">
      <c r="B101" s="257"/>
      <c r="C101" s="258"/>
      <c r="D101" s="89"/>
      <c r="E101" s="90">
        <v>0.84</v>
      </c>
      <c r="F101" s="91" t="s">
        <v>40</v>
      </c>
      <c r="G101" s="92">
        <v>19000</v>
      </c>
      <c r="H101" s="92">
        <f>TRUNC(E101*G101,0)</f>
        <v>15960</v>
      </c>
      <c r="I101" s="93"/>
      <c r="AB101" s="104"/>
    </row>
    <row r="102" spans="2:28" ht="15" customHeight="1" x14ac:dyDescent="0.15">
      <c r="B102" s="259" t="s">
        <v>138</v>
      </c>
      <c r="C102" s="260"/>
      <c r="D102" s="82" t="s">
        <v>274</v>
      </c>
      <c r="E102" s="83"/>
      <c r="F102" s="84"/>
      <c r="G102" s="85"/>
      <c r="H102" s="85"/>
      <c r="I102" s="86" t="s">
        <v>269</v>
      </c>
    </row>
    <row r="103" spans="2:28" ht="15" customHeight="1" x14ac:dyDescent="0.15">
      <c r="B103" s="257"/>
      <c r="C103" s="258"/>
      <c r="D103" s="89"/>
      <c r="E103" s="90">
        <v>1.2</v>
      </c>
      <c r="F103" s="91" t="s">
        <v>20</v>
      </c>
      <c r="G103" s="92">
        <v>3113</v>
      </c>
      <c r="H103" s="92">
        <f>TRUNC(E103*G103,0)</f>
        <v>3735</v>
      </c>
      <c r="I103" s="93"/>
    </row>
    <row r="104" spans="2:28" ht="15" customHeight="1" x14ac:dyDescent="0.15">
      <c r="B104" s="259" t="s">
        <v>141</v>
      </c>
      <c r="C104" s="260"/>
      <c r="D104" s="82" t="s">
        <v>275</v>
      </c>
      <c r="E104" s="83"/>
      <c r="F104" s="84"/>
      <c r="G104" s="85"/>
      <c r="H104" s="85"/>
      <c r="I104" s="86" t="s">
        <v>269</v>
      </c>
    </row>
    <row r="105" spans="2:28" ht="15" customHeight="1" x14ac:dyDescent="0.15">
      <c r="B105" s="257"/>
      <c r="C105" s="258"/>
      <c r="D105" s="89"/>
      <c r="E105" s="90">
        <v>1.2</v>
      </c>
      <c r="F105" s="91" t="s">
        <v>20</v>
      </c>
      <c r="G105" s="92">
        <v>963</v>
      </c>
      <c r="H105" s="92">
        <f>TRUNC(E105*G105,0)</f>
        <v>1155</v>
      </c>
      <c r="I105" s="93"/>
    </row>
    <row r="106" spans="2:28" ht="15" customHeight="1" x14ac:dyDescent="0.15">
      <c r="B106" s="259" t="s">
        <v>16</v>
      </c>
      <c r="C106" s="260"/>
      <c r="D106" s="82" t="s">
        <v>276</v>
      </c>
      <c r="E106" s="83"/>
      <c r="F106" s="84"/>
      <c r="G106" s="85"/>
      <c r="H106" s="85"/>
      <c r="I106" s="86"/>
    </row>
    <row r="107" spans="2:28" ht="15" customHeight="1" x14ac:dyDescent="0.15">
      <c r="B107" s="257"/>
      <c r="C107" s="258"/>
      <c r="D107" s="89"/>
      <c r="E107" s="90">
        <v>1</v>
      </c>
      <c r="F107" s="91" t="s">
        <v>55</v>
      </c>
      <c r="G107" s="92">
        <v>973.8</v>
      </c>
      <c r="H107" s="92">
        <f>TRUNC(E107*G107,0)</f>
        <v>973</v>
      </c>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c r="Q109" s="96"/>
      <c r="S109" s="96"/>
    </row>
    <row r="110" spans="2:28" ht="15" customHeight="1" x14ac:dyDescent="0.15">
      <c r="B110" s="259"/>
      <c r="C110" s="260"/>
      <c r="D110" s="82"/>
      <c r="E110" s="83"/>
      <c r="F110" s="84"/>
      <c r="G110" s="85"/>
      <c r="H110" s="85"/>
      <c r="I110" s="95"/>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c r="Q112" s="103"/>
    </row>
    <row r="113" spans="2:28" ht="15" customHeight="1" x14ac:dyDescent="0.15">
      <c r="B113" s="257"/>
      <c r="C113" s="258"/>
      <c r="D113" s="89"/>
      <c r="E113" s="90"/>
      <c r="F113" s="91"/>
      <c r="G113" s="92"/>
      <c r="H113" s="92"/>
      <c r="I113" s="93"/>
    </row>
    <row r="114" spans="2:28" ht="15" customHeight="1" x14ac:dyDescent="0.15">
      <c r="B114" s="259"/>
      <c r="C114" s="260"/>
      <c r="D114" s="82"/>
      <c r="E114" s="83"/>
      <c r="F114" s="84"/>
      <c r="G114" s="85"/>
      <c r="H114" s="85"/>
      <c r="I114" s="95"/>
    </row>
    <row r="115" spans="2:28" ht="15" customHeight="1" x14ac:dyDescent="0.15">
      <c r="B115" s="257"/>
      <c r="C115" s="258"/>
      <c r="D115" s="89"/>
      <c r="E115" s="90"/>
      <c r="F115" s="91"/>
      <c r="G115" s="92"/>
      <c r="H115" s="92"/>
      <c r="I115" s="93"/>
    </row>
    <row r="116" spans="2:28" ht="15" customHeight="1" x14ac:dyDescent="0.15">
      <c r="B116" s="261"/>
      <c r="C116" s="262"/>
      <c r="D116" s="82"/>
      <c r="E116" s="83"/>
      <c r="F116" s="84"/>
      <c r="G116" s="85"/>
      <c r="H116" s="85"/>
      <c r="I116" s="95"/>
    </row>
    <row r="117" spans="2:28" ht="15" customHeight="1" x14ac:dyDescent="0.15">
      <c r="B117" s="257"/>
      <c r="C117" s="258"/>
      <c r="D117" s="89"/>
      <c r="E117" s="90">
        <f>H93</f>
        <v>100</v>
      </c>
      <c r="F117" s="91" t="s">
        <v>2</v>
      </c>
      <c r="G117" s="92"/>
      <c r="H117" s="92">
        <f>H97+H99+H101+H103+H105+H107+H109+H111+H113+H115</f>
        <v>41818</v>
      </c>
      <c r="I117" s="102"/>
    </row>
    <row r="118" spans="2:28" ht="15" customHeight="1" x14ac:dyDescent="0.15">
      <c r="B118" s="255"/>
      <c r="C118" s="256"/>
      <c r="D118" s="82"/>
      <c r="E118" s="83"/>
      <c r="F118" s="84"/>
      <c r="G118" s="85"/>
      <c r="H118" s="85"/>
      <c r="I118" s="95"/>
    </row>
    <row r="119" spans="2:28" ht="15" customHeight="1" x14ac:dyDescent="0.15">
      <c r="B119" s="257"/>
      <c r="C119" s="258"/>
      <c r="D119" s="89"/>
      <c r="E119" s="90">
        <v>1</v>
      </c>
      <c r="F119" s="91" t="str">
        <f>F117</f>
        <v>m3</v>
      </c>
      <c r="G119" s="92"/>
      <c r="H119" s="92">
        <f>H117/E117</f>
        <v>418.18</v>
      </c>
      <c r="I119" s="101"/>
    </row>
    <row r="120" spans="2:28" ht="15" customHeight="1" x14ac:dyDescent="0.15">
      <c r="E120" s="80"/>
    </row>
    <row r="121" spans="2:28" ht="15" customHeight="1" x14ac:dyDescent="0.15">
      <c r="N121" s="79"/>
      <c r="P121" s="87"/>
      <c r="R121" s="88"/>
      <c r="X121" s="79"/>
      <c r="Z121" s="87"/>
      <c r="AB121" s="88"/>
    </row>
    <row r="122" spans="2:28" ht="15" customHeight="1" x14ac:dyDescent="0.15">
      <c r="B122" s="263" t="s">
        <v>32</v>
      </c>
      <c r="C122" s="261" t="s">
        <v>202</v>
      </c>
      <c r="D122" s="264"/>
      <c r="E122" s="264"/>
      <c r="F122" s="264"/>
      <c r="G122" s="262"/>
      <c r="H122" s="77"/>
      <c r="I122" s="78"/>
      <c r="N122" s="79"/>
      <c r="R122" s="80"/>
      <c r="X122" s="79"/>
      <c r="AB122" s="80"/>
    </row>
    <row r="123" spans="2:28" ht="15" customHeight="1" x14ac:dyDescent="0.15">
      <c r="B123" s="263"/>
      <c r="C123" s="265"/>
      <c r="D123" s="266"/>
      <c r="E123" s="266"/>
      <c r="F123" s="266"/>
      <c r="G123" s="267"/>
      <c r="H123" s="81">
        <v>10</v>
      </c>
      <c r="I123" s="78" t="s">
        <v>203</v>
      </c>
      <c r="N123" s="79"/>
      <c r="R123" s="80"/>
      <c r="X123" s="79"/>
      <c r="AB123" s="80"/>
    </row>
    <row r="124" spans="2:28" ht="15" customHeight="1" x14ac:dyDescent="0.15">
      <c r="B124" s="268" t="s">
        <v>125</v>
      </c>
      <c r="C124" s="269"/>
      <c r="D124" s="263" t="s">
        <v>126</v>
      </c>
      <c r="E124" s="263" t="s">
        <v>33</v>
      </c>
      <c r="F124" s="263" t="s">
        <v>34</v>
      </c>
      <c r="G124" s="263" t="s">
        <v>127</v>
      </c>
      <c r="H124" s="263" t="s">
        <v>128</v>
      </c>
      <c r="I124" s="263" t="s">
        <v>36</v>
      </c>
      <c r="N124" s="79"/>
      <c r="R124" s="80"/>
      <c r="X124" s="79"/>
      <c r="AB124" s="80"/>
    </row>
    <row r="125" spans="2:28" ht="15" customHeight="1" x14ac:dyDescent="0.15">
      <c r="B125" s="270"/>
      <c r="C125" s="271"/>
      <c r="D125" s="263"/>
      <c r="E125" s="263"/>
      <c r="F125" s="263"/>
      <c r="G125" s="263"/>
      <c r="H125" s="263"/>
      <c r="I125" s="263"/>
      <c r="K125" s="76" t="s">
        <v>204</v>
      </c>
      <c r="L125" s="76" t="s">
        <v>10</v>
      </c>
      <c r="M125" s="112">
        <f>+M127+M129</f>
        <v>3.6256578947368419</v>
      </c>
      <c r="AB125" s="103"/>
    </row>
    <row r="126" spans="2:28" ht="15" customHeight="1" x14ac:dyDescent="0.15">
      <c r="B126" s="259" t="s">
        <v>6</v>
      </c>
      <c r="C126" s="260"/>
      <c r="D126" s="82" t="s">
        <v>205</v>
      </c>
      <c r="E126" s="83"/>
      <c r="F126" s="84"/>
      <c r="G126" s="85"/>
      <c r="H126" s="85"/>
      <c r="I126" s="86" t="s">
        <v>206</v>
      </c>
      <c r="K126" s="76" t="s">
        <v>207</v>
      </c>
    </row>
    <row r="127" spans="2:28" ht="15" customHeight="1" x14ac:dyDescent="0.15">
      <c r="B127" s="257"/>
      <c r="C127" s="258"/>
      <c r="D127" s="89"/>
      <c r="E127" s="90">
        <v>2.09</v>
      </c>
      <c r="F127" s="91" t="s">
        <v>2</v>
      </c>
      <c r="G127" s="92">
        <v>19390</v>
      </c>
      <c r="H127" s="92">
        <f>TRUNC(E127*G127,0)</f>
        <v>40525</v>
      </c>
      <c r="I127" s="93"/>
      <c r="K127" s="76">
        <v>4</v>
      </c>
      <c r="L127" s="76">
        <v>10.45</v>
      </c>
      <c r="M127" s="113">
        <f>L127/K127</f>
        <v>2.6124999999999998</v>
      </c>
    </row>
    <row r="128" spans="2:28" ht="15" customHeight="1" x14ac:dyDescent="0.15">
      <c r="B128" s="259" t="s">
        <v>14</v>
      </c>
      <c r="C128" s="260"/>
      <c r="D128" s="82" t="s">
        <v>208</v>
      </c>
      <c r="E128" s="83"/>
      <c r="F128" s="84"/>
      <c r="G128" s="85"/>
      <c r="H128" s="85"/>
      <c r="I128" s="86" t="s">
        <v>206</v>
      </c>
      <c r="K128" s="76" t="s">
        <v>209</v>
      </c>
      <c r="M128" s="113"/>
    </row>
    <row r="129" spans="2:28" ht="15" customHeight="1" x14ac:dyDescent="0.15">
      <c r="B129" s="257"/>
      <c r="C129" s="258"/>
      <c r="D129" s="89"/>
      <c r="E129" s="90">
        <v>7.7</v>
      </c>
      <c r="F129" s="91" t="s">
        <v>1</v>
      </c>
      <c r="G129" s="92">
        <v>7200</v>
      </c>
      <c r="H129" s="92">
        <f>TRUNC(E129*G129,0)</f>
        <v>55440</v>
      </c>
      <c r="I129" s="93"/>
      <c r="K129" s="76">
        <v>38</v>
      </c>
      <c r="L129" s="76">
        <v>38.5</v>
      </c>
      <c r="M129" s="113">
        <f>L129/K129</f>
        <v>1.013157894736842</v>
      </c>
    </row>
    <row r="130" spans="2:28" ht="15" customHeight="1" x14ac:dyDescent="0.15">
      <c r="B130" s="259"/>
      <c r="C130" s="260"/>
      <c r="D130" s="82"/>
      <c r="E130" s="83"/>
      <c r="F130" s="84"/>
      <c r="G130" s="85"/>
      <c r="H130" s="85"/>
      <c r="I130" s="86"/>
    </row>
    <row r="131" spans="2:28" ht="15" customHeight="1" x14ac:dyDescent="0.15">
      <c r="B131" s="257"/>
      <c r="C131" s="258"/>
      <c r="D131" s="89"/>
      <c r="E131" s="90"/>
      <c r="F131" s="91"/>
      <c r="G131" s="92"/>
      <c r="H131" s="92"/>
      <c r="I131" s="93"/>
      <c r="AB131" s="104"/>
    </row>
    <row r="132" spans="2:28" ht="15" customHeight="1" x14ac:dyDescent="0.15">
      <c r="B132" s="259"/>
      <c r="C132" s="260"/>
      <c r="D132" s="82"/>
      <c r="E132" s="83"/>
      <c r="F132" s="84"/>
      <c r="G132" s="85"/>
      <c r="H132" s="85"/>
      <c r="I132" s="86"/>
    </row>
    <row r="133" spans="2:28" ht="15" customHeight="1" x14ac:dyDescent="0.15">
      <c r="B133" s="257"/>
      <c r="C133" s="258"/>
      <c r="D133" s="89"/>
      <c r="E133" s="90"/>
      <c r="F133" s="91"/>
      <c r="G133" s="92"/>
      <c r="H133" s="92"/>
      <c r="I133" s="93"/>
    </row>
    <row r="134" spans="2:28" ht="15" customHeight="1" x14ac:dyDescent="0.15">
      <c r="B134" s="259"/>
      <c r="C134" s="260"/>
      <c r="D134" s="82"/>
      <c r="E134" s="83"/>
      <c r="F134" s="84"/>
      <c r="G134" s="85"/>
      <c r="H134" s="85"/>
      <c r="I134" s="86"/>
    </row>
    <row r="135" spans="2:28" ht="15" customHeight="1" x14ac:dyDescent="0.15">
      <c r="B135" s="257"/>
      <c r="C135" s="258"/>
      <c r="D135" s="89"/>
      <c r="E135" s="90"/>
      <c r="F135" s="91"/>
      <c r="G135" s="92"/>
      <c r="H135" s="92"/>
      <c r="I135" s="93"/>
    </row>
    <row r="136" spans="2:28" ht="15" customHeight="1" x14ac:dyDescent="0.15">
      <c r="B136" s="259"/>
      <c r="C136" s="260"/>
      <c r="D136" s="82"/>
      <c r="E136" s="83"/>
      <c r="F136" s="84"/>
      <c r="G136" s="85"/>
      <c r="H136" s="85"/>
      <c r="I136" s="86"/>
    </row>
    <row r="137" spans="2:28" ht="15" customHeight="1" x14ac:dyDescent="0.15">
      <c r="B137" s="257"/>
      <c r="C137" s="258"/>
      <c r="D137" s="89"/>
      <c r="E137" s="90"/>
      <c r="F137" s="91"/>
      <c r="G137" s="92"/>
      <c r="H137" s="92"/>
      <c r="I137" s="93"/>
    </row>
    <row r="138" spans="2:28" ht="15" customHeight="1" x14ac:dyDescent="0.15">
      <c r="B138" s="259"/>
      <c r="C138" s="260"/>
      <c r="D138" s="82"/>
      <c r="E138" s="105"/>
      <c r="F138" s="84"/>
      <c r="G138" s="85"/>
      <c r="H138" s="85"/>
      <c r="I138" s="86"/>
    </row>
    <row r="139" spans="2:28" ht="15" customHeight="1" x14ac:dyDescent="0.15">
      <c r="B139" s="257"/>
      <c r="C139" s="258"/>
      <c r="D139" s="89"/>
      <c r="E139" s="106"/>
      <c r="F139" s="91"/>
      <c r="G139" s="92"/>
      <c r="H139" s="92"/>
      <c r="I139" s="93"/>
      <c r="Q139" s="96"/>
      <c r="S139" s="96"/>
    </row>
    <row r="140" spans="2:28" ht="15" customHeight="1" x14ac:dyDescent="0.15">
      <c r="B140" s="259"/>
      <c r="C140" s="260"/>
      <c r="D140" s="82"/>
      <c r="E140" s="83"/>
      <c r="F140" s="84"/>
      <c r="G140" s="85"/>
      <c r="H140" s="85"/>
      <c r="I140" s="95"/>
    </row>
    <row r="141" spans="2:28" ht="15" customHeight="1" x14ac:dyDescent="0.15">
      <c r="B141" s="257"/>
      <c r="C141" s="258"/>
      <c r="D141" s="89"/>
      <c r="E141" s="90"/>
      <c r="F141" s="91"/>
      <c r="G141" s="92"/>
      <c r="H141" s="92"/>
      <c r="I141" s="93"/>
    </row>
    <row r="142" spans="2:28" ht="15" customHeight="1" x14ac:dyDescent="0.15">
      <c r="B142" s="259"/>
      <c r="C142" s="260"/>
      <c r="D142" s="82"/>
      <c r="E142" s="83"/>
      <c r="F142" s="84"/>
      <c r="G142" s="85"/>
      <c r="H142" s="85"/>
      <c r="I142" s="94"/>
      <c r="Q142" s="103"/>
    </row>
    <row r="143" spans="2:28" ht="15" customHeight="1" x14ac:dyDescent="0.15">
      <c r="B143" s="257"/>
      <c r="C143" s="258"/>
      <c r="D143" s="89"/>
      <c r="E143" s="90"/>
      <c r="F143" s="91"/>
      <c r="G143" s="92"/>
      <c r="H143" s="92"/>
      <c r="I143" s="93"/>
    </row>
    <row r="144" spans="2:28" ht="15" customHeight="1" x14ac:dyDescent="0.15">
      <c r="B144" s="259"/>
      <c r="C144" s="260"/>
      <c r="D144" s="82"/>
      <c r="E144" s="83"/>
      <c r="F144" s="84"/>
      <c r="G144" s="85"/>
      <c r="H144" s="85"/>
      <c r="I144" s="95"/>
    </row>
    <row r="145" spans="2:28" ht="15" customHeight="1" x14ac:dyDescent="0.15">
      <c r="B145" s="257"/>
      <c r="C145" s="258"/>
      <c r="D145" s="89"/>
      <c r="E145" s="90"/>
      <c r="F145" s="91"/>
      <c r="G145" s="92"/>
      <c r="H145" s="92"/>
      <c r="I145" s="93"/>
    </row>
    <row r="146" spans="2:28" ht="15" customHeight="1" x14ac:dyDescent="0.15">
      <c r="B146" s="261"/>
      <c r="C146" s="262"/>
      <c r="D146" s="82"/>
      <c r="E146" s="83"/>
      <c r="F146" s="84"/>
      <c r="G146" s="85"/>
      <c r="H146" s="85"/>
      <c r="I146" s="95"/>
    </row>
    <row r="147" spans="2:28" ht="15" customHeight="1" x14ac:dyDescent="0.15">
      <c r="B147" s="257"/>
      <c r="C147" s="258"/>
      <c r="D147" s="89"/>
      <c r="E147" s="90">
        <f>H123</f>
        <v>10</v>
      </c>
      <c r="F147" s="91" t="s">
        <v>5</v>
      </c>
      <c r="G147" s="92"/>
      <c r="H147" s="92">
        <f>H127+H129+H131+H133+H135+H137+H139+H141+H143+H145</f>
        <v>95965</v>
      </c>
      <c r="I147" s="102"/>
    </row>
    <row r="148" spans="2:28" ht="15" customHeight="1" x14ac:dyDescent="0.15">
      <c r="B148" s="255"/>
      <c r="C148" s="256"/>
      <c r="D148" s="82"/>
      <c r="E148" s="83"/>
      <c r="F148" s="84"/>
      <c r="G148" s="85"/>
      <c r="H148" s="85"/>
      <c r="I148" s="95"/>
    </row>
    <row r="149" spans="2:28" ht="15" customHeight="1" x14ac:dyDescent="0.15">
      <c r="B149" s="257"/>
      <c r="C149" s="258"/>
      <c r="D149" s="89"/>
      <c r="E149" s="90">
        <v>1</v>
      </c>
      <c r="F149" s="91" t="str">
        <f>F147</f>
        <v>m</v>
      </c>
      <c r="G149" s="92"/>
      <c r="H149" s="92">
        <f>H147/E147</f>
        <v>9596.5</v>
      </c>
      <c r="I149" s="101"/>
    </row>
    <row r="150" spans="2:28" ht="15" customHeight="1" x14ac:dyDescent="0.15">
      <c r="E150" s="80"/>
    </row>
    <row r="151" spans="2:28" ht="15" customHeight="1" x14ac:dyDescent="0.15">
      <c r="N151" s="79"/>
      <c r="P151" s="87"/>
      <c r="R151" s="88"/>
      <c r="X151" s="79"/>
      <c r="Z151" s="87"/>
      <c r="AB151" s="88"/>
    </row>
    <row r="152" spans="2:28" ht="15" customHeight="1" x14ac:dyDescent="0.15">
      <c r="B152" s="263" t="s">
        <v>32</v>
      </c>
      <c r="C152" s="261" t="s">
        <v>19</v>
      </c>
      <c r="D152" s="264"/>
      <c r="E152" s="264"/>
      <c r="F152" s="264"/>
      <c r="G152" s="262"/>
      <c r="H152" s="77"/>
      <c r="I152" s="78"/>
      <c r="N152" s="79"/>
      <c r="R152" s="80"/>
      <c r="X152" s="79"/>
      <c r="AB152" s="80"/>
    </row>
    <row r="153" spans="2:28" ht="15" customHeight="1" x14ac:dyDescent="0.15">
      <c r="B153" s="263"/>
      <c r="C153" s="265"/>
      <c r="D153" s="266"/>
      <c r="E153" s="266"/>
      <c r="F153" s="266"/>
      <c r="G153" s="267"/>
      <c r="H153" s="81">
        <v>10</v>
      </c>
      <c r="I153" s="78" t="s">
        <v>203</v>
      </c>
      <c r="N153" s="79"/>
      <c r="R153" s="80"/>
      <c r="X153" s="79"/>
      <c r="AB153" s="80"/>
    </row>
    <row r="154" spans="2:28" ht="15" customHeight="1" x14ac:dyDescent="0.15">
      <c r="B154" s="268" t="s">
        <v>125</v>
      </c>
      <c r="C154" s="269"/>
      <c r="D154" s="263" t="s">
        <v>126</v>
      </c>
      <c r="E154" s="263" t="s">
        <v>33</v>
      </c>
      <c r="F154" s="263" t="s">
        <v>34</v>
      </c>
      <c r="G154" s="263" t="s">
        <v>127</v>
      </c>
      <c r="H154" s="263" t="s">
        <v>128</v>
      </c>
      <c r="I154" s="263" t="s">
        <v>36</v>
      </c>
      <c r="N154" s="79"/>
      <c r="R154" s="80"/>
      <c r="X154" s="79"/>
      <c r="AB154" s="80"/>
    </row>
    <row r="155" spans="2:28" ht="15" customHeight="1" x14ac:dyDescent="0.15">
      <c r="B155" s="270"/>
      <c r="C155" s="271"/>
      <c r="D155" s="263"/>
      <c r="E155" s="263"/>
      <c r="F155" s="263"/>
      <c r="G155" s="263"/>
      <c r="H155" s="263"/>
      <c r="I155" s="263"/>
      <c r="K155" s="76" t="s">
        <v>204</v>
      </c>
      <c r="L155" s="76" t="s">
        <v>10</v>
      </c>
      <c r="M155" s="112">
        <f>+M157+M159+M161</f>
        <v>1.6876061120543295</v>
      </c>
      <c r="AB155" s="103"/>
    </row>
    <row r="156" spans="2:28" ht="15" customHeight="1" x14ac:dyDescent="0.15">
      <c r="B156" s="259" t="s">
        <v>17</v>
      </c>
      <c r="C156" s="260"/>
      <c r="D156" s="82" t="s">
        <v>210</v>
      </c>
      <c r="E156" s="83"/>
      <c r="F156" s="84"/>
      <c r="G156" s="85"/>
      <c r="H156" s="85"/>
      <c r="I156" s="86" t="s">
        <v>206</v>
      </c>
      <c r="K156" s="76" t="s">
        <v>209</v>
      </c>
    </row>
    <row r="157" spans="2:28" ht="15" customHeight="1" x14ac:dyDescent="0.15">
      <c r="B157" s="257"/>
      <c r="C157" s="258"/>
      <c r="D157" s="89"/>
      <c r="E157" s="90">
        <v>5</v>
      </c>
      <c r="F157" s="91" t="s">
        <v>1</v>
      </c>
      <c r="G157" s="92">
        <v>1200</v>
      </c>
      <c r="H157" s="92">
        <f>TRUNC(E157*G157,0)</f>
        <v>6000</v>
      </c>
      <c r="I157" s="93"/>
      <c r="K157" s="76">
        <v>155</v>
      </c>
      <c r="L157" s="76">
        <v>25</v>
      </c>
      <c r="M157" s="113">
        <f>L157/K157</f>
        <v>0.16129032258064516</v>
      </c>
    </row>
    <row r="158" spans="2:28" ht="15" customHeight="1" x14ac:dyDescent="0.15">
      <c r="B158" s="259" t="s">
        <v>6</v>
      </c>
      <c r="C158" s="260"/>
      <c r="D158" s="82" t="s">
        <v>205</v>
      </c>
      <c r="E158" s="83"/>
      <c r="F158" s="84"/>
      <c r="G158" s="85"/>
      <c r="H158" s="85"/>
      <c r="I158" s="86" t="s">
        <v>206</v>
      </c>
      <c r="K158" s="76" t="s">
        <v>207</v>
      </c>
    </row>
    <row r="159" spans="2:28" ht="15" customHeight="1" x14ac:dyDescent="0.15">
      <c r="B159" s="257"/>
      <c r="C159" s="258"/>
      <c r="D159" s="89"/>
      <c r="E159" s="90">
        <v>0.8</v>
      </c>
      <c r="F159" s="91" t="s">
        <v>2</v>
      </c>
      <c r="G159" s="92">
        <v>19390</v>
      </c>
      <c r="H159" s="92">
        <f>TRUNC(E159*G159,0)</f>
        <v>15512</v>
      </c>
      <c r="I159" s="93"/>
      <c r="K159" s="76">
        <v>4</v>
      </c>
      <c r="L159" s="76">
        <v>4</v>
      </c>
      <c r="M159" s="113">
        <f>L159/K159</f>
        <v>1</v>
      </c>
    </row>
    <row r="160" spans="2:28" ht="15" customHeight="1" x14ac:dyDescent="0.15">
      <c r="B160" s="259" t="s">
        <v>14</v>
      </c>
      <c r="C160" s="260"/>
      <c r="D160" s="82" t="s">
        <v>208</v>
      </c>
      <c r="E160" s="83"/>
      <c r="F160" s="84"/>
      <c r="G160" s="85"/>
      <c r="H160" s="85"/>
      <c r="I160" s="86" t="s">
        <v>206</v>
      </c>
      <c r="K160" s="76" t="s">
        <v>209</v>
      </c>
    </row>
    <row r="161" spans="2:28" ht="15" customHeight="1" x14ac:dyDescent="0.15">
      <c r="B161" s="257"/>
      <c r="C161" s="258"/>
      <c r="D161" s="89"/>
      <c r="E161" s="90">
        <v>4</v>
      </c>
      <c r="F161" s="91" t="s">
        <v>1</v>
      </c>
      <c r="G161" s="92">
        <v>7200</v>
      </c>
      <c r="H161" s="92">
        <f>TRUNC(E161*G161,0)</f>
        <v>28800</v>
      </c>
      <c r="I161" s="93"/>
      <c r="K161" s="76">
        <v>38</v>
      </c>
      <c r="L161" s="76">
        <v>20</v>
      </c>
      <c r="M161" s="113">
        <f>L161/K161</f>
        <v>0.52631578947368418</v>
      </c>
      <c r="AB161" s="104"/>
    </row>
    <row r="162" spans="2:28" ht="15" customHeight="1" x14ac:dyDescent="0.15">
      <c r="B162" s="259"/>
      <c r="C162" s="260"/>
      <c r="D162" s="82"/>
      <c r="E162" s="83"/>
      <c r="F162" s="84"/>
      <c r="G162" s="85"/>
      <c r="H162" s="85"/>
      <c r="I162" s="86"/>
    </row>
    <row r="163" spans="2:28" ht="15" customHeight="1" x14ac:dyDescent="0.15">
      <c r="B163" s="257"/>
      <c r="C163" s="258"/>
      <c r="D163" s="89"/>
      <c r="E163" s="90"/>
      <c r="F163" s="91"/>
      <c r="G163" s="92"/>
      <c r="H163" s="92"/>
      <c r="I163" s="93"/>
    </row>
    <row r="164" spans="2:28" ht="15" customHeight="1" x14ac:dyDescent="0.15">
      <c r="B164" s="259"/>
      <c r="C164" s="260"/>
      <c r="D164" s="82"/>
      <c r="E164" s="83"/>
      <c r="F164" s="84"/>
      <c r="G164" s="85"/>
      <c r="H164" s="85"/>
      <c r="I164" s="86"/>
    </row>
    <row r="165" spans="2:28" ht="15" customHeight="1" x14ac:dyDescent="0.15">
      <c r="B165" s="257"/>
      <c r="C165" s="258"/>
      <c r="D165" s="89"/>
      <c r="E165" s="90"/>
      <c r="F165" s="91"/>
      <c r="G165" s="92"/>
      <c r="H165" s="92"/>
      <c r="I165" s="93"/>
    </row>
    <row r="166" spans="2:28" ht="15" customHeight="1" x14ac:dyDescent="0.15">
      <c r="B166" s="259"/>
      <c r="C166" s="260"/>
      <c r="D166" s="82"/>
      <c r="E166" s="83"/>
      <c r="F166" s="84"/>
      <c r="G166" s="85"/>
      <c r="H166" s="85"/>
      <c r="I166" s="86"/>
    </row>
    <row r="167" spans="2:28" ht="15" customHeight="1" x14ac:dyDescent="0.15">
      <c r="B167" s="257"/>
      <c r="C167" s="258"/>
      <c r="D167" s="89"/>
      <c r="E167" s="90"/>
      <c r="F167" s="91"/>
      <c r="G167" s="92"/>
      <c r="H167" s="92"/>
      <c r="I167" s="93"/>
    </row>
    <row r="168" spans="2:28" ht="15" customHeight="1" x14ac:dyDescent="0.15">
      <c r="B168" s="259"/>
      <c r="C168" s="260"/>
      <c r="D168" s="82"/>
      <c r="E168" s="105"/>
      <c r="F168" s="84"/>
      <c r="G168" s="85"/>
      <c r="H168" s="85"/>
      <c r="I168" s="86"/>
    </row>
    <row r="169" spans="2:28" ht="15" customHeight="1" x14ac:dyDescent="0.15">
      <c r="B169" s="257"/>
      <c r="C169" s="258"/>
      <c r="D169" s="89"/>
      <c r="E169" s="106"/>
      <c r="F169" s="91"/>
      <c r="G169" s="92"/>
      <c r="H169" s="92"/>
      <c r="I169" s="93"/>
      <c r="Q169" s="96"/>
      <c r="S169" s="96"/>
    </row>
    <row r="170" spans="2:28" ht="15" customHeight="1" x14ac:dyDescent="0.15">
      <c r="B170" s="259"/>
      <c r="C170" s="260"/>
      <c r="D170" s="82"/>
      <c r="E170" s="83"/>
      <c r="F170" s="84"/>
      <c r="G170" s="85"/>
      <c r="H170" s="85"/>
      <c r="I170" s="95"/>
    </row>
    <row r="171" spans="2:28" ht="15" customHeight="1" x14ac:dyDescent="0.15">
      <c r="B171" s="257"/>
      <c r="C171" s="258"/>
      <c r="D171" s="89"/>
      <c r="E171" s="90"/>
      <c r="F171" s="91"/>
      <c r="G171" s="92"/>
      <c r="H171" s="92"/>
      <c r="I171" s="93"/>
    </row>
    <row r="172" spans="2:28" ht="15" customHeight="1" x14ac:dyDescent="0.15">
      <c r="B172" s="259"/>
      <c r="C172" s="260"/>
      <c r="D172" s="82"/>
      <c r="E172" s="83"/>
      <c r="F172" s="84"/>
      <c r="G172" s="85"/>
      <c r="H172" s="85"/>
      <c r="I172" s="94"/>
      <c r="Q172" s="103"/>
    </row>
    <row r="173" spans="2:28" ht="15" customHeight="1" x14ac:dyDescent="0.15">
      <c r="B173" s="257"/>
      <c r="C173" s="258"/>
      <c r="D173" s="89"/>
      <c r="E173" s="90"/>
      <c r="F173" s="91"/>
      <c r="G173" s="92"/>
      <c r="H173" s="92"/>
      <c r="I173" s="93"/>
    </row>
    <row r="174" spans="2:28" ht="15" customHeight="1" x14ac:dyDescent="0.15">
      <c r="B174" s="259"/>
      <c r="C174" s="260"/>
      <c r="D174" s="82"/>
      <c r="E174" s="83"/>
      <c r="F174" s="84"/>
      <c r="G174" s="85"/>
      <c r="H174" s="85"/>
      <c r="I174" s="95"/>
    </row>
    <row r="175" spans="2:28" ht="15" customHeight="1" x14ac:dyDescent="0.15">
      <c r="B175" s="257"/>
      <c r="C175" s="258"/>
      <c r="D175" s="89"/>
      <c r="E175" s="90"/>
      <c r="F175" s="91"/>
      <c r="G175" s="92"/>
      <c r="H175" s="92"/>
      <c r="I175" s="93"/>
    </row>
    <row r="176" spans="2:28" ht="15" customHeight="1" x14ac:dyDescent="0.15">
      <c r="B176" s="261"/>
      <c r="C176" s="262"/>
      <c r="D176" s="82"/>
      <c r="E176" s="83"/>
      <c r="F176" s="84"/>
      <c r="G176" s="85"/>
      <c r="H176" s="85"/>
      <c r="I176" s="95"/>
    </row>
    <row r="177" spans="2:9" ht="15" customHeight="1" x14ac:dyDescent="0.15">
      <c r="B177" s="257"/>
      <c r="C177" s="258"/>
      <c r="D177" s="89"/>
      <c r="E177" s="90">
        <f>H153</f>
        <v>10</v>
      </c>
      <c r="F177" s="91" t="s">
        <v>5</v>
      </c>
      <c r="G177" s="92"/>
      <c r="H177" s="92">
        <f>H157+H159+H161+H163+H165+H167+H169+H171+H173+H175</f>
        <v>50312</v>
      </c>
      <c r="I177" s="102"/>
    </row>
    <row r="178" spans="2:9" ht="15" customHeight="1" x14ac:dyDescent="0.15">
      <c r="B178" s="255"/>
      <c r="C178" s="256"/>
      <c r="D178" s="82"/>
      <c r="E178" s="83"/>
      <c r="F178" s="84"/>
      <c r="G178" s="85"/>
      <c r="H178" s="85"/>
      <c r="I178" s="95"/>
    </row>
    <row r="179" spans="2:9" ht="15" customHeight="1" x14ac:dyDescent="0.15">
      <c r="B179" s="257"/>
      <c r="C179" s="258"/>
      <c r="D179" s="89"/>
      <c r="E179" s="90">
        <v>1</v>
      </c>
      <c r="F179" s="91" t="str">
        <f>F177</f>
        <v>m</v>
      </c>
      <c r="G179" s="92"/>
      <c r="H179" s="92">
        <f>H177/E177</f>
        <v>5031.2</v>
      </c>
      <c r="I179" s="101"/>
    </row>
    <row r="180" spans="2:9" ht="15" customHeight="1" x14ac:dyDescent="0.15">
      <c r="E180" s="80"/>
    </row>
  </sheetData>
  <mergeCells count="198">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18:C118"/>
    <mergeCell ref="B119:C119"/>
    <mergeCell ref="B122:B123"/>
    <mergeCell ref="C122:G123"/>
    <mergeCell ref="B124:C125"/>
    <mergeCell ref="D124:D125"/>
    <mergeCell ref="E124:E125"/>
    <mergeCell ref="F124:F125"/>
    <mergeCell ref="G124:G125"/>
    <mergeCell ref="B130:C130"/>
    <mergeCell ref="B131:C131"/>
    <mergeCell ref="B132:C132"/>
    <mergeCell ref="B133:C133"/>
    <mergeCell ref="B134:C134"/>
    <mergeCell ref="B135:C135"/>
    <mergeCell ref="H124:H125"/>
    <mergeCell ref="I124:I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48:C148"/>
    <mergeCell ref="B149:C149"/>
    <mergeCell ref="B152:B153"/>
    <mergeCell ref="C152:G153"/>
    <mergeCell ref="B154:C155"/>
    <mergeCell ref="D154:D155"/>
    <mergeCell ref="E154:E155"/>
    <mergeCell ref="F154:F155"/>
    <mergeCell ref="G154:G155"/>
    <mergeCell ref="B160:C160"/>
    <mergeCell ref="B161:C161"/>
    <mergeCell ref="B162:C162"/>
    <mergeCell ref="B163:C163"/>
    <mergeCell ref="B164:C164"/>
    <mergeCell ref="B165:C165"/>
    <mergeCell ref="H154:H155"/>
    <mergeCell ref="I154:I155"/>
    <mergeCell ref="B156:C156"/>
    <mergeCell ref="B157:C157"/>
    <mergeCell ref="B158:C158"/>
    <mergeCell ref="B159:C159"/>
    <mergeCell ref="B178:C178"/>
    <mergeCell ref="B179:C179"/>
    <mergeCell ref="B172:C172"/>
    <mergeCell ref="B173:C173"/>
    <mergeCell ref="B174:C174"/>
    <mergeCell ref="B175:C175"/>
    <mergeCell ref="B176:C176"/>
    <mergeCell ref="B177:C177"/>
    <mergeCell ref="B166:C166"/>
    <mergeCell ref="B167:C167"/>
    <mergeCell ref="B168:C168"/>
    <mergeCell ref="B169:C169"/>
    <mergeCell ref="B170:C170"/>
    <mergeCell ref="B171:C171"/>
  </mergeCells>
  <phoneticPr fontId="3"/>
  <pageMargins left="0.25" right="0.25" top="0.75" bottom="0.75" header="0.3" footer="0.3"/>
  <pageSetup paperSize="9" scale="119" orientation="landscape" r:id="rId1"/>
  <rowBreaks count="1" manualBreakCount="1">
    <brk id="30"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0904F-09A7-49AC-8238-63AF3FDF4454}">
  <sheetPr>
    <tabColor rgb="FFFFC000"/>
    <pageSetUpPr fitToPage="1"/>
  </sheetPr>
  <dimension ref="A1:AA100"/>
  <sheetViews>
    <sheetView showGridLines="0" view="pageBreakPreview" zoomScaleNormal="100" zoomScaleSheetLayoutView="100" workbookViewId="0"/>
  </sheetViews>
  <sheetFormatPr defaultRowHeight="13.5" x14ac:dyDescent="0.15"/>
  <cols>
    <col min="1" max="1" width="1.625" style="4" customWidth="1"/>
    <col min="2" max="2" width="4.375" style="4" customWidth="1"/>
    <col min="3" max="3" width="3.375" style="4" customWidth="1"/>
    <col min="4" max="4" width="6.25" style="4" customWidth="1"/>
    <col min="5" max="5" width="4.75" style="4" customWidth="1"/>
    <col min="6" max="9" width="4.625" style="4" customWidth="1"/>
    <col min="10" max="10" width="7.625" style="4" customWidth="1"/>
    <col min="11" max="11" width="7.875" style="4" bestFit="1" customWidth="1"/>
    <col min="12" max="13" width="5.625" style="4" customWidth="1"/>
    <col min="14" max="14" width="5.125" style="4" customWidth="1"/>
    <col min="15" max="15" width="5.625" style="4" customWidth="1"/>
    <col min="16" max="18" width="7.625" style="4" customWidth="1"/>
    <col min="19" max="20" width="1.625" style="4" customWidth="1"/>
    <col min="21" max="21" width="3.625" style="4" customWidth="1"/>
    <col min="22" max="29" width="9.75" style="4" customWidth="1"/>
    <col min="30" max="16384" width="9" style="4"/>
  </cols>
  <sheetData>
    <row r="1" spans="2:22" x14ac:dyDescent="0.15">
      <c r="S1" s="5"/>
      <c r="U1" s="6"/>
      <c r="V1" s="6"/>
    </row>
    <row r="2" spans="2:22" ht="21" x14ac:dyDescent="0.2">
      <c r="B2" s="277" t="s">
        <v>24</v>
      </c>
      <c r="C2" s="277"/>
      <c r="D2" s="277"/>
      <c r="E2" s="277"/>
      <c r="F2" s="277"/>
      <c r="G2" s="277"/>
      <c r="H2" s="277"/>
      <c r="I2" s="277"/>
      <c r="J2" s="277"/>
      <c r="K2" s="277"/>
      <c r="L2" s="277"/>
      <c r="M2" s="277"/>
      <c r="N2" s="277"/>
      <c r="O2" s="277"/>
      <c r="P2" s="277"/>
      <c r="Q2" s="277"/>
      <c r="R2" s="277"/>
      <c r="S2" s="277"/>
      <c r="U2" s="6"/>
      <c r="V2" s="6"/>
    </row>
    <row r="3" spans="2:22" ht="19.5" customHeight="1" x14ac:dyDescent="0.15">
      <c r="B3" s="4" t="s">
        <v>25</v>
      </c>
    </row>
    <row r="4" spans="2:22" ht="14.1" customHeight="1" x14ac:dyDescent="0.15">
      <c r="B4" s="7"/>
      <c r="C4" s="8"/>
      <c r="D4" s="8"/>
      <c r="E4" s="8"/>
      <c r="F4" s="8"/>
      <c r="G4" s="8"/>
      <c r="H4" s="8"/>
      <c r="I4" s="8"/>
      <c r="J4" s="8"/>
      <c r="K4" s="8"/>
      <c r="L4" s="8"/>
      <c r="M4" s="8"/>
      <c r="N4" s="8"/>
      <c r="O4" s="8"/>
      <c r="P4" s="8"/>
      <c r="Q4" s="8"/>
      <c r="R4" s="9"/>
      <c r="S4" s="10"/>
    </row>
    <row r="5" spans="2:22" ht="13.5" customHeight="1" x14ac:dyDescent="0.15">
      <c r="B5" s="11"/>
      <c r="R5" s="5"/>
      <c r="S5" s="12"/>
    </row>
    <row r="6" spans="2:22" ht="13.5" customHeight="1" x14ac:dyDescent="0.15">
      <c r="B6" s="11" t="s">
        <v>26</v>
      </c>
      <c r="S6" s="12"/>
    </row>
    <row r="7" spans="2:22" ht="13.5" customHeight="1" x14ac:dyDescent="0.15">
      <c r="B7" s="11"/>
      <c r="C7" s="222" t="s">
        <v>27</v>
      </c>
      <c r="D7" s="222"/>
      <c r="E7" s="222"/>
      <c r="H7" s="278">
        <v>1000</v>
      </c>
      <c r="I7" s="278"/>
      <c r="J7" s="21" t="s">
        <v>1</v>
      </c>
      <c r="S7" s="12"/>
    </row>
    <row r="8" spans="2:22" ht="13.5" customHeight="1" x14ac:dyDescent="0.15">
      <c r="B8" s="11"/>
      <c r="S8" s="12"/>
    </row>
    <row r="9" spans="2:22" ht="13.5" customHeight="1" x14ac:dyDescent="0.15">
      <c r="B9" s="11"/>
      <c r="D9" s="4" t="s">
        <v>28</v>
      </c>
      <c r="F9" s="21" t="s">
        <v>279</v>
      </c>
      <c r="N9" s="13"/>
      <c r="O9" s="13"/>
      <c r="S9" s="12"/>
    </row>
    <row r="10" spans="2:22" ht="13.5" customHeight="1" x14ac:dyDescent="0.15">
      <c r="B10" s="11"/>
      <c r="D10" s="4" t="s">
        <v>23</v>
      </c>
      <c r="F10" s="21" t="s">
        <v>280</v>
      </c>
      <c r="L10" s="22"/>
      <c r="M10" s="22"/>
      <c r="N10" s="23"/>
      <c r="O10" s="23"/>
      <c r="P10" s="24"/>
      <c r="Q10" s="24"/>
      <c r="R10" s="24"/>
      <c r="S10" s="12"/>
    </row>
    <row r="11" spans="2:22" ht="13.5" customHeight="1" x14ac:dyDescent="0.15">
      <c r="B11" s="11"/>
      <c r="F11" s="14"/>
      <c r="L11" s="22"/>
      <c r="M11" s="22"/>
      <c r="N11" s="23"/>
      <c r="O11" s="23"/>
      <c r="P11" s="25"/>
      <c r="Q11" s="25"/>
      <c r="R11" s="26"/>
      <c r="S11" s="12"/>
    </row>
    <row r="12" spans="2:22" ht="13.5" customHeight="1" x14ac:dyDescent="0.15">
      <c r="B12" s="11"/>
      <c r="C12" s="27" t="s">
        <v>64</v>
      </c>
      <c r="D12" s="21" t="s">
        <v>252</v>
      </c>
      <c r="F12" s="14"/>
      <c r="L12" s="28" t="s">
        <v>253</v>
      </c>
      <c r="M12" s="22"/>
      <c r="N12" s="23"/>
      <c r="O12" s="23"/>
      <c r="P12" s="29"/>
      <c r="Q12" s="30"/>
      <c r="R12" s="26"/>
      <c r="S12" s="12"/>
    </row>
    <row r="13" spans="2:22" ht="13.5" customHeight="1" x14ac:dyDescent="0.15">
      <c r="B13" s="11"/>
      <c r="C13" s="27" t="s">
        <v>64</v>
      </c>
      <c r="D13" s="21" t="s">
        <v>254</v>
      </c>
      <c r="F13" s="31"/>
      <c r="G13" s="31"/>
      <c r="H13" s="31"/>
      <c r="I13" s="31"/>
      <c r="J13" s="31"/>
      <c r="K13" s="31"/>
      <c r="L13" s="32"/>
      <c r="M13" s="32"/>
      <c r="N13" s="22"/>
      <c r="O13" s="22"/>
      <c r="P13" s="33"/>
      <c r="Q13" s="33"/>
      <c r="R13" s="33"/>
      <c r="S13" s="12"/>
    </row>
    <row r="14" spans="2:22" ht="13.5" customHeight="1" x14ac:dyDescent="0.15">
      <c r="B14" s="11"/>
      <c r="C14" s="27" t="s">
        <v>64</v>
      </c>
      <c r="D14" s="21" t="s">
        <v>255</v>
      </c>
      <c r="F14" s="31"/>
      <c r="G14" s="31"/>
      <c r="H14" s="31"/>
      <c r="I14" s="31"/>
      <c r="J14" s="31"/>
      <c r="K14" s="31"/>
      <c r="L14" s="32"/>
      <c r="M14" s="32"/>
      <c r="N14" s="22"/>
      <c r="O14" s="22"/>
      <c r="P14" s="33"/>
      <c r="Q14" s="33"/>
      <c r="R14" s="33"/>
      <c r="S14" s="12"/>
    </row>
    <row r="15" spans="2:22" ht="13.5" customHeight="1" x14ac:dyDescent="0.15">
      <c r="B15" s="11"/>
      <c r="E15" s="21" t="s">
        <v>256</v>
      </c>
      <c r="F15" s="31"/>
      <c r="L15" s="22"/>
      <c r="M15" s="22"/>
      <c r="N15" s="22"/>
      <c r="O15" s="22"/>
      <c r="P15" s="22"/>
      <c r="Q15" s="22"/>
      <c r="R15" s="22"/>
      <c r="S15" s="12"/>
    </row>
    <row r="16" spans="2:22" ht="13.5" customHeight="1" x14ac:dyDescent="0.15">
      <c r="B16" s="11"/>
      <c r="E16" s="21"/>
      <c r="F16" s="31"/>
      <c r="L16" s="22"/>
      <c r="M16" s="22"/>
      <c r="N16" s="22"/>
      <c r="O16" s="22"/>
      <c r="P16" s="22"/>
      <c r="Q16" s="22"/>
      <c r="R16" s="22"/>
      <c r="S16" s="12"/>
    </row>
    <row r="17" spans="1:27" ht="13.5" customHeight="1" x14ac:dyDescent="0.15">
      <c r="B17" s="254" t="s">
        <v>53</v>
      </c>
      <c r="C17" s="222"/>
      <c r="D17" s="222"/>
      <c r="E17" s="21" t="str">
        <f>F9</f>
        <v>スロープセンサーを用いたマシンコントロールシステム</v>
      </c>
      <c r="F17" s="31"/>
      <c r="L17" s="22"/>
      <c r="M17" s="22"/>
      <c r="N17" s="22"/>
      <c r="O17" s="22"/>
      <c r="P17" s="22"/>
      <c r="Q17" s="22"/>
      <c r="R17" s="22"/>
      <c r="S17" s="12"/>
    </row>
    <row r="18" spans="1:27" ht="13.5" customHeight="1" x14ac:dyDescent="0.15">
      <c r="B18" s="11"/>
      <c r="C18" s="222" t="s">
        <v>27</v>
      </c>
      <c r="D18" s="222"/>
      <c r="E18" s="222"/>
      <c r="H18" s="172">
        <f>$H$7</f>
        <v>1000</v>
      </c>
      <c r="I18" s="172"/>
      <c r="J18" s="39" t="str">
        <f>$J$7</f>
        <v>m2</v>
      </c>
      <c r="S18" s="12"/>
    </row>
    <row r="19" spans="1:27" ht="13.5" customHeight="1" x14ac:dyDescent="0.15">
      <c r="B19" s="11"/>
      <c r="C19" s="223" t="s">
        <v>71</v>
      </c>
      <c r="D19" s="224"/>
      <c r="E19" s="224"/>
      <c r="F19" s="224"/>
      <c r="G19" s="224"/>
      <c r="H19" s="224"/>
      <c r="I19" s="224"/>
      <c r="J19" s="224"/>
      <c r="K19" s="224"/>
      <c r="L19" s="224"/>
      <c r="M19" s="224"/>
      <c r="N19" s="224"/>
      <c r="O19" s="224"/>
      <c r="P19" s="224"/>
      <c r="Q19" s="224"/>
      <c r="R19" s="225"/>
      <c r="S19" s="12"/>
    </row>
    <row r="20" spans="1:27" ht="13.5" customHeight="1" x14ac:dyDescent="0.15">
      <c r="B20" s="11"/>
      <c r="C20" s="226" t="s">
        <v>46</v>
      </c>
      <c r="D20" s="227"/>
      <c r="E20" s="228"/>
      <c r="F20" s="226" t="s">
        <v>47</v>
      </c>
      <c r="G20" s="227"/>
      <c r="H20" s="227"/>
      <c r="I20" s="228"/>
      <c r="J20" s="40" t="s">
        <v>48</v>
      </c>
      <c r="K20" s="41" t="s">
        <v>49</v>
      </c>
      <c r="L20" s="226" t="s">
        <v>50</v>
      </c>
      <c r="M20" s="228"/>
      <c r="N20" s="226" t="s">
        <v>51</v>
      </c>
      <c r="O20" s="228"/>
      <c r="P20" s="229" t="s">
        <v>52</v>
      </c>
      <c r="Q20" s="229"/>
      <c r="R20" s="230"/>
      <c r="S20" s="12"/>
    </row>
    <row r="21" spans="1:27" ht="13.5" customHeight="1" x14ac:dyDescent="0.15">
      <c r="B21" s="11"/>
      <c r="C21" s="206" t="str">
        <f>IF('06(従来)'!B6="","",'06(従来)'!B6)</f>
        <v>GNSS受信機(基地局用)損料</v>
      </c>
      <c r="D21" s="207"/>
      <c r="E21" s="208"/>
      <c r="F21" s="219" t="str">
        <f>IF('06(従来)'!D6="","",'06(従来)'!D6)</f>
        <v>1級GPS受信機</v>
      </c>
      <c r="G21" s="220"/>
      <c r="H21" s="220"/>
      <c r="I21" s="221"/>
      <c r="J21" s="42">
        <v>0.68</v>
      </c>
      <c r="K21" s="43" t="str">
        <f>IF('06(従来)'!F7="","",'06(従来)'!F7)</f>
        <v>日</v>
      </c>
      <c r="L21" s="212">
        <f>IF('06(従来)'!G7="","",'06(従来)'!G7)</f>
        <v>8040</v>
      </c>
      <c r="M21" s="213"/>
      <c r="N21" s="214">
        <f>IFERROR(ROUNDDOWN(J21*L21,0),"")</f>
        <v>5467</v>
      </c>
      <c r="O21" s="215"/>
      <c r="P21" s="216" t="str">
        <f>IF('06(従来)'!I6="","",'06(従来)'!I6)</f>
        <v>R02_国土地理院</v>
      </c>
      <c r="Q21" s="217"/>
      <c r="R21" s="218"/>
      <c r="S21" s="12"/>
    </row>
    <row r="22" spans="1:27" ht="13.5" customHeight="1" x14ac:dyDescent="0.15">
      <c r="B22" s="11"/>
      <c r="C22" s="206" t="str">
        <f>IF('06(従来)'!B8="","",'06(従来)'!B8)</f>
        <v xml:space="preserve">情報化施工建機賃料 </v>
      </c>
      <c r="D22" s="207"/>
      <c r="E22" s="208"/>
      <c r="F22" s="219" t="str">
        <f>IF('06(従来)'!D8="","",'06(従来)'!D8)</f>
        <v>8t級ICT機器搭載ブルドーザー</v>
      </c>
      <c r="G22" s="220"/>
      <c r="H22" s="220"/>
      <c r="I22" s="221"/>
      <c r="J22" s="42">
        <v>0.68</v>
      </c>
      <c r="K22" s="43" t="str">
        <f>IF('06(従来)'!F9="","",'06(従来)'!F9)</f>
        <v>日</v>
      </c>
      <c r="L22" s="212">
        <f>IF('06(従来)'!G9="","",'06(従来)'!G9)</f>
        <v>68000</v>
      </c>
      <c r="M22" s="213"/>
      <c r="N22" s="214">
        <f t="shared" ref="N22:N30" si="0">IFERROR(ROUNDDOWN(J22*L22,0),"")</f>
        <v>46240</v>
      </c>
      <c r="O22" s="215"/>
      <c r="P22" s="216" t="str">
        <f>IF('06(従来)'!I8="","",'06(従来)'!I8)</f>
        <v>自社単価</v>
      </c>
      <c r="Q22" s="217"/>
      <c r="R22" s="218"/>
      <c r="S22" s="12"/>
    </row>
    <row r="23" spans="1:27" ht="13.5" customHeight="1" x14ac:dyDescent="0.15">
      <c r="B23" s="11"/>
      <c r="C23" s="206" t="str">
        <f>IF('06(従来)'!B10="","",'06(従来)'!B10)</f>
        <v>運転手(特殊)</v>
      </c>
      <c r="D23" s="207"/>
      <c r="E23" s="208"/>
      <c r="F23" s="209" t="str">
        <f>IF('06(従来)'!D10="","",'06(従来)'!D10)</f>
        <v/>
      </c>
      <c r="G23" s="210"/>
      <c r="H23" s="210"/>
      <c r="I23" s="211"/>
      <c r="J23" s="42">
        <v>0.68</v>
      </c>
      <c r="K23" s="43" t="str">
        <f>IF('06(従来)'!F11="","",'06(従来)'!F11)</f>
        <v>日</v>
      </c>
      <c r="L23" s="212">
        <f>IF('06(従来)'!G11="","",'06(従来)'!G11)</f>
        <v>19900</v>
      </c>
      <c r="M23" s="213"/>
      <c r="N23" s="214">
        <f t="shared" si="0"/>
        <v>13532</v>
      </c>
      <c r="O23" s="215"/>
      <c r="P23" s="216" t="str">
        <f>IF('06(従来)'!I10="","",'06(従来)'!I10)</f>
        <v/>
      </c>
      <c r="Q23" s="217"/>
      <c r="R23" s="218"/>
      <c r="S23" s="12"/>
    </row>
    <row r="24" spans="1:27" ht="13.5" hidden="1" customHeight="1" x14ac:dyDescent="0.15">
      <c r="B24" s="11"/>
      <c r="C24" s="206" t="str">
        <f>IF('06(従来)'!B12="","",'06(従来)'!B12)</f>
        <v/>
      </c>
      <c r="D24" s="207"/>
      <c r="E24" s="208"/>
      <c r="F24" s="209" t="str">
        <f>IF('06(従来)'!D12="","",'06(従来)'!D12)</f>
        <v/>
      </c>
      <c r="G24" s="210"/>
      <c r="H24" s="210"/>
      <c r="I24" s="211"/>
      <c r="J24" s="44">
        <v>50</v>
      </c>
      <c r="K24" s="43" t="str">
        <f>IF('06(従来)'!F13="","",'06(従来)'!F13)</f>
        <v/>
      </c>
      <c r="L24" s="212" t="str">
        <f>IF('06(従来)'!G13="","",'06(従来)'!G13)</f>
        <v/>
      </c>
      <c r="M24" s="213"/>
      <c r="N24" s="214" t="str">
        <f t="shared" si="0"/>
        <v/>
      </c>
      <c r="O24" s="215"/>
      <c r="P24" s="216" t="str">
        <f>IF('06(従来)'!I12="","",'06(従来)'!I12)</f>
        <v/>
      </c>
      <c r="Q24" s="217"/>
      <c r="R24" s="218"/>
      <c r="S24" s="12"/>
      <c r="V24" s="45"/>
    </row>
    <row r="25" spans="1:27" ht="13.5" hidden="1" customHeight="1" x14ac:dyDescent="0.15">
      <c r="B25" s="11"/>
      <c r="C25" s="206" t="str">
        <f>IF('06(従来)'!B14="","",'06(従来)'!B14)</f>
        <v/>
      </c>
      <c r="D25" s="207"/>
      <c r="E25" s="208"/>
      <c r="F25" s="209" t="str">
        <f>IF('06(従来)'!D14="","",'06(従来)'!D14)</f>
        <v/>
      </c>
      <c r="G25" s="210"/>
      <c r="H25" s="210"/>
      <c r="I25" s="211"/>
      <c r="J25" s="44">
        <v>50</v>
      </c>
      <c r="K25" s="43" t="str">
        <f>IF('06(従来)'!F15="","",'06(従来)'!F15)</f>
        <v/>
      </c>
      <c r="L25" s="212" t="str">
        <f>IF('06(従来)'!G15="","",'06(従来)'!G15)</f>
        <v/>
      </c>
      <c r="M25" s="213"/>
      <c r="N25" s="214" t="str">
        <f t="shared" si="0"/>
        <v/>
      </c>
      <c r="O25" s="215"/>
      <c r="P25" s="216" t="str">
        <f>IF('06(従来)'!I14="","",'06(従来)'!I14)</f>
        <v/>
      </c>
      <c r="Q25" s="217"/>
      <c r="R25" s="218"/>
      <c r="S25" s="12"/>
    </row>
    <row r="26" spans="1:27" ht="13.5" hidden="1" customHeight="1" x14ac:dyDescent="0.15">
      <c r="B26" s="11"/>
      <c r="C26" s="206" t="str">
        <f>IF('06(従来)'!B16="","",'06(従来)'!B16)</f>
        <v/>
      </c>
      <c r="D26" s="207"/>
      <c r="E26" s="208"/>
      <c r="F26" s="187" t="str">
        <f>IF('06(従来)'!D16="","",'06(従来)'!D16)</f>
        <v/>
      </c>
      <c r="G26" s="188"/>
      <c r="H26" s="188"/>
      <c r="I26" s="189"/>
      <c r="J26" s="44"/>
      <c r="K26" s="43" t="str">
        <f>IF('06(従来)'!F17="","",'06(従来)'!F17)</f>
        <v/>
      </c>
      <c r="L26" s="212" t="str">
        <f>IF('06(従来)'!G17="","",'06(従来)'!G17)</f>
        <v/>
      </c>
      <c r="M26" s="213"/>
      <c r="N26" s="214" t="str">
        <f t="shared" si="0"/>
        <v/>
      </c>
      <c r="O26" s="215"/>
      <c r="P26" s="216" t="str">
        <f>IF('06(従来)'!I16="","",'06(従来)'!I16)</f>
        <v/>
      </c>
      <c r="Q26" s="217"/>
      <c r="R26" s="218"/>
      <c r="S26" s="12"/>
    </row>
    <row r="27" spans="1:27" ht="13.5" hidden="1" customHeight="1" x14ac:dyDescent="0.15">
      <c r="B27" s="11"/>
      <c r="C27" s="206" t="str">
        <f>IF('06(従来)'!B18="","",'06(従来)'!B18)</f>
        <v/>
      </c>
      <c r="D27" s="207"/>
      <c r="E27" s="208"/>
      <c r="F27" s="209" t="str">
        <f>IF('06(従来)'!D18="","",'06(従来)'!D18)</f>
        <v/>
      </c>
      <c r="G27" s="210"/>
      <c r="H27" s="210"/>
      <c r="I27" s="211"/>
      <c r="J27" s="46"/>
      <c r="K27" s="43" t="str">
        <f>IF('06(従来)'!F19="","",'06(従来)'!F19)</f>
        <v/>
      </c>
      <c r="L27" s="212" t="str">
        <f>IF('06(従来)'!G19="","",'06(従来)'!G19)</f>
        <v/>
      </c>
      <c r="M27" s="213"/>
      <c r="N27" s="214" t="str">
        <f t="shared" si="0"/>
        <v/>
      </c>
      <c r="O27" s="215"/>
      <c r="P27" s="216" t="str">
        <f>IF('06(従来)'!I18="","",'06(従来)'!I18)</f>
        <v/>
      </c>
      <c r="Q27" s="217"/>
      <c r="R27" s="218"/>
      <c r="S27" s="12"/>
      <c r="V27" s="47"/>
    </row>
    <row r="28" spans="1:27" ht="13.5" hidden="1" customHeight="1" x14ac:dyDescent="0.15">
      <c r="B28" s="11"/>
      <c r="C28" s="206" t="str">
        <f>IF('06(従来)'!B20="","",'06(従来)'!B20)</f>
        <v/>
      </c>
      <c r="D28" s="207"/>
      <c r="E28" s="208"/>
      <c r="F28" s="187" t="str">
        <f>IF('06(従来)'!D20="","",'06(従来)'!D20)</f>
        <v/>
      </c>
      <c r="G28" s="188"/>
      <c r="H28" s="188"/>
      <c r="I28" s="189"/>
      <c r="J28" s="48"/>
      <c r="K28" s="49" t="str">
        <f>IF('06(従来)'!F21="","",'06(従来)'!F21)</f>
        <v/>
      </c>
      <c r="L28" s="212" t="str">
        <f>IF('06(従来)'!G21="","",'06(従来)'!G21)</f>
        <v/>
      </c>
      <c r="M28" s="213"/>
      <c r="N28" s="214" t="str">
        <f t="shared" si="0"/>
        <v/>
      </c>
      <c r="O28" s="215"/>
      <c r="P28" s="216" t="str">
        <f>IF('06(従来)'!I20="","",'06(従来)'!I20)</f>
        <v/>
      </c>
      <c r="Q28" s="217"/>
      <c r="R28" s="218"/>
      <c r="S28" s="12"/>
      <c r="V28" s="47"/>
    </row>
    <row r="29" spans="1:27" ht="13.5" hidden="1" customHeight="1" x14ac:dyDescent="0.15">
      <c r="B29" s="11"/>
      <c r="C29" s="206" t="str">
        <f>IF('06(従来)'!B22="","",'06(従来)'!B22)</f>
        <v/>
      </c>
      <c r="D29" s="207"/>
      <c r="E29" s="208"/>
      <c r="F29" s="209" t="str">
        <f>IF('06(従来)'!D22="","",'06(従来)'!D22)</f>
        <v/>
      </c>
      <c r="G29" s="210"/>
      <c r="H29" s="210"/>
      <c r="I29" s="211"/>
      <c r="J29" s="44"/>
      <c r="K29" s="43" t="str">
        <f>IF('06(従来)'!F23="","",'06(従来)'!F23)</f>
        <v/>
      </c>
      <c r="L29" s="212" t="str">
        <f>IF('06(従来)'!G23="","",'06(従来)'!G23)</f>
        <v/>
      </c>
      <c r="M29" s="213"/>
      <c r="N29" s="214" t="str">
        <f t="shared" si="0"/>
        <v/>
      </c>
      <c r="O29" s="215"/>
      <c r="P29" s="216" t="str">
        <f>IF('06(従来)'!I22="","",'06(従来)'!I22)</f>
        <v/>
      </c>
      <c r="Q29" s="217"/>
      <c r="R29" s="218"/>
      <c r="S29" s="12"/>
      <c r="X29" s="251"/>
      <c r="Y29" s="251"/>
      <c r="Z29" s="251"/>
      <c r="AA29" s="251"/>
    </row>
    <row r="30" spans="1:27" ht="13.5" hidden="1" customHeight="1" x14ac:dyDescent="0.15">
      <c r="B30" s="11"/>
      <c r="C30" s="206" t="str">
        <f>IF('06(従来)'!B24="","",'06(従来)'!B24)</f>
        <v/>
      </c>
      <c r="D30" s="207"/>
      <c r="E30" s="208"/>
      <c r="F30" s="209" t="str">
        <f>IF('06(従来)'!D24="","",'06(従来)'!D24)</f>
        <v/>
      </c>
      <c r="G30" s="210"/>
      <c r="H30" s="210"/>
      <c r="I30" s="211"/>
      <c r="J30" s="44"/>
      <c r="K30" s="43" t="str">
        <f>IF('06(従来)'!F25="","",'06(従来)'!F25)</f>
        <v/>
      </c>
      <c r="L30" s="212" t="str">
        <f>IF('06(従来)'!G25="","",'06(従来)'!G25)</f>
        <v/>
      </c>
      <c r="M30" s="213"/>
      <c r="N30" s="214" t="str">
        <f t="shared" si="0"/>
        <v/>
      </c>
      <c r="O30" s="215"/>
      <c r="P30" s="216" t="str">
        <f>IF('06(従来)'!I24="","",'06(従来)'!I24)</f>
        <v/>
      </c>
      <c r="Q30" s="217"/>
      <c r="R30" s="218"/>
      <c r="S30" s="12"/>
      <c r="X30" s="50"/>
      <c r="Y30" s="50"/>
      <c r="Z30" s="50"/>
      <c r="AA30" s="50"/>
    </row>
    <row r="31" spans="1:27" ht="13.5" customHeight="1" x14ac:dyDescent="0.15">
      <c r="A31" s="12"/>
      <c r="B31" s="11"/>
      <c r="C31" s="243" t="s">
        <v>72</v>
      </c>
      <c r="D31" s="244"/>
      <c r="E31" s="245"/>
      <c r="F31" s="209"/>
      <c r="G31" s="210"/>
      <c r="H31" s="210"/>
      <c r="I31" s="211"/>
      <c r="J31" s="44">
        <f>$H$18</f>
        <v>1000</v>
      </c>
      <c r="K31" s="51" t="str">
        <f>J18</f>
        <v>m2</v>
      </c>
      <c r="L31" s="246"/>
      <c r="M31" s="247"/>
      <c r="N31" s="248">
        <f>SUM(N21:O29)</f>
        <v>65239</v>
      </c>
      <c r="O31" s="249"/>
      <c r="P31" s="250"/>
      <c r="Q31" s="250"/>
      <c r="R31" s="250"/>
      <c r="S31" s="12"/>
    </row>
    <row r="32" spans="1:27" ht="13.5" customHeight="1" x14ac:dyDescent="0.15">
      <c r="A32" s="12"/>
      <c r="B32" s="11"/>
      <c r="C32" s="231" t="s">
        <v>73</v>
      </c>
      <c r="D32" s="232"/>
      <c r="E32" s="233"/>
      <c r="F32" s="234"/>
      <c r="G32" s="235"/>
      <c r="H32" s="235"/>
      <c r="I32" s="236"/>
      <c r="J32" s="52">
        <v>1</v>
      </c>
      <c r="K32" s="51" t="str">
        <f>J18</f>
        <v>m2</v>
      </c>
      <c r="L32" s="237"/>
      <c r="M32" s="238"/>
      <c r="N32" s="239">
        <f>N31/J31</f>
        <v>65.239000000000004</v>
      </c>
      <c r="O32" s="240"/>
      <c r="P32" s="241"/>
      <c r="Q32" s="241"/>
      <c r="R32" s="241"/>
      <c r="S32" s="12"/>
    </row>
    <row r="33" spans="1:22" ht="13.5" customHeight="1" x14ac:dyDescent="0.15">
      <c r="A33" s="12"/>
      <c r="B33" s="11"/>
      <c r="C33" s="53" t="str">
        <f>D12</f>
        <v>資材単価＝R02 .11 建設物価</v>
      </c>
      <c r="D33" s="54"/>
      <c r="E33" s="54"/>
      <c r="F33" s="55"/>
      <c r="G33" s="55"/>
      <c r="H33" s="55"/>
      <c r="I33" s="55"/>
      <c r="J33" s="56"/>
      <c r="K33" s="27"/>
      <c r="L33" s="57"/>
      <c r="M33" s="57"/>
      <c r="N33" s="58"/>
      <c r="O33" s="58"/>
      <c r="P33" s="59"/>
      <c r="Q33" s="59"/>
      <c r="R33" s="59"/>
      <c r="S33" s="12"/>
    </row>
    <row r="34" spans="1:22" ht="13.5" customHeight="1" x14ac:dyDescent="0.15">
      <c r="A34" s="12"/>
      <c r="B34" s="11"/>
      <c r="C34" s="60" t="str">
        <f>D13</f>
        <v>労務単価＝R02公共工事設計労務単価　香川県</v>
      </c>
      <c r="S34" s="12"/>
    </row>
    <row r="35" spans="1:22" ht="13.5" customHeight="1" x14ac:dyDescent="0.15">
      <c r="B35" s="11"/>
      <c r="C35" s="60"/>
      <c r="P35" s="45"/>
      <c r="S35" s="12"/>
    </row>
    <row r="36" spans="1:22" ht="13.5" customHeight="1" x14ac:dyDescent="0.15">
      <c r="B36" s="242" t="s">
        <v>30</v>
      </c>
      <c r="C36" s="222"/>
      <c r="D36" s="222"/>
      <c r="E36" s="21" t="str">
        <f>F10</f>
        <v>IMUセンサーを用いたマシンコントロールシステム</v>
      </c>
      <c r="S36" s="12"/>
    </row>
    <row r="37" spans="1:22" ht="13.5" customHeight="1" x14ac:dyDescent="0.15">
      <c r="B37" s="11"/>
      <c r="D37" s="4" t="s">
        <v>0</v>
      </c>
      <c r="S37" s="12"/>
    </row>
    <row r="38" spans="1:22" ht="13.5" customHeight="1" x14ac:dyDescent="0.15">
      <c r="B38" s="11"/>
      <c r="C38" s="222" t="s">
        <v>27</v>
      </c>
      <c r="D38" s="222"/>
      <c r="E38" s="222"/>
      <c r="H38" s="172">
        <f>$H$7</f>
        <v>1000</v>
      </c>
      <c r="I38" s="172"/>
      <c r="J38" s="39" t="str">
        <f>$J$7</f>
        <v>m2</v>
      </c>
      <c r="S38" s="12"/>
    </row>
    <row r="39" spans="1:22" ht="13.5" customHeight="1" x14ac:dyDescent="0.15">
      <c r="B39" s="11"/>
      <c r="C39" s="223" t="s">
        <v>74</v>
      </c>
      <c r="D39" s="224"/>
      <c r="E39" s="224"/>
      <c r="F39" s="224"/>
      <c r="G39" s="224"/>
      <c r="H39" s="224"/>
      <c r="I39" s="224"/>
      <c r="J39" s="224"/>
      <c r="K39" s="224"/>
      <c r="L39" s="224"/>
      <c r="M39" s="224"/>
      <c r="N39" s="224"/>
      <c r="O39" s="224"/>
      <c r="P39" s="224"/>
      <c r="Q39" s="224"/>
      <c r="R39" s="225"/>
      <c r="S39" s="12"/>
    </row>
    <row r="40" spans="1:22" ht="13.5" customHeight="1" x14ac:dyDescent="0.15">
      <c r="B40" s="11"/>
      <c r="C40" s="226" t="s">
        <v>46</v>
      </c>
      <c r="D40" s="227"/>
      <c r="E40" s="228"/>
      <c r="F40" s="226" t="s">
        <v>47</v>
      </c>
      <c r="G40" s="227"/>
      <c r="H40" s="227"/>
      <c r="I40" s="228"/>
      <c r="J40" s="40" t="s">
        <v>48</v>
      </c>
      <c r="K40" s="41" t="s">
        <v>49</v>
      </c>
      <c r="L40" s="226" t="s">
        <v>50</v>
      </c>
      <c r="M40" s="228"/>
      <c r="N40" s="226" t="s">
        <v>51</v>
      </c>
      <c r="O40" s="228"/>
      <c r="P40" s="229" t="s">
        <v>52</v>
      </c>
      <c r="Q40" s="229"/>
      <c r="R40" s="230"/>
      <c r="S40" s="12"/>
    </row>
    <row r="41" spans="1:22" ht="13.5" customHeight="1" x14ac:dyDescent="0.15">
      <c r="B41" s="11"/>
      <c r="C41" s="206" t="str">
        <f>IF('06(新)'!B6="","",'06(新)'!B6)</f>
        <v>GNSS受信機(基地局用)損料</v>
      </c>
      <c r="D41" s="207"/>
      <c r="E41" s="208"/>
      <c r="F41" s="219" t="str">
        <f>IF('06(新)'!D6="","",'06(新)'!D6)</f>
        <v>1級GPS受信機</v>
      </c>
      <c r="G41" s="220"/>
      <c r="H41" s="220"/>
      <c r="I41" s="221"/>
      <c r="J41" s="42">
        <v>0.53</v>
      </c>
      <c r="K41" s="43" t="str">
        <f>IF('06(新)'!F7="","",'06(新)'!F7)</f>
        <v>日</v>
      </c>
      <c r="L41" s="212">
        <f>IF('06(新)'!G7="","",'06(新)'!G7)</f>
        <v>8040</v>
      </c>
      <c r="M41" s="213"/>
      <c r="N41" s="214">
        <f>IFERROR(ROUNDDOWN(J41*L41,0),"")</f>
        <v>4261</v>
      </c>
      <c r="O41" s="215"/>
      <c r="P41" s="216" t="str">
        <f>IF('06(新)'!I6="","",'06(新)'!I6)</f>
        <v>R02_国土地理院</v>
      </c>
      <c r="Q41" s="217"/>
      <c r="R41" s="218"/>
      <c r="S41" s="12"/>
    </row>
    <row r="42" spans="1:22" ht="13.5" customHeight="1" x14ac:dyDescent="0.15">
      <c r="B42" s="11"/>
      <c r="C42" s="206" t="str">
        <f>IF('06(新)'!B8="","",'06(新)'!B8)</f>
        <v xml:space="preserve">情報化施工建機賃料 </v>
      </c>
      <c r="D42" s="207"/>
      <c r="E42" s="208"/>
      <c r="F42" s="219" t="str">
        <f>IF('06(新)'!D8="","",'06(新)'!D8)</f>
        <v>8t級ICT機器搭載ブルドーザー</v>
      </c>
      <c r="G42" s="220"/>
      <c r="H42" s="220"/>
      <c r="I42" s="221"/>
      <c r="J42" s="42">
        <v>0.53</v>
      </c>
      <c r="K42" s="43" t="str">
        <f>IF('06(新)'!F9="","",'06(新)'!F9)</f>
        <v>日</v>
      </c>
      <c r="L42" s="212">
        <f>IF('06(新)'!G9="","",'06(新)'!G9)</f>
        <v>76000</v>
      </c>
      <c r="M42" s="213">
        <f>IF('06(従来)'!H9="","",'06(従来)'!H9)</f>
        <v>46240</v>
      </c>
      <c r="N42" s="214">
        <f t="shared" ref="N42:N50" si="1">IFERROR(ROUNDDOWN(J42*L42,0),"")</f>
        <v>40280</v>
      </c>
      <c r="O42" s="215"/>
      <c r="P42" s="216" t="str">
        <f>IF('06(新)'!I8="","",'06(新)'!I8)</f>
        <v>自社単価</v>
      </c>
      <c r="Q42" s="217"/>
      <c r="R42" s="218"/>
      <c r="S42" s="12"/>
    </row>
    <row r="43" spans="1:22" ht="13.5" customHeight="1" x14ac:dyDescent="0.15">
      <c r="B43" s="11"/>
      <c r="C43" s="206" t="str">
        <f>IF('06(新)'!B10="","",'06(新)'!B10)</f>
        <v>運転手(特殊)</v>
      </c>
      <c r="D43" s="207"/>
      <c r="E43" s="208"/>
      <c r="F43" s="209" t="str">
        <f>IF('06(新)'!D10="","",'06(新)'!D10)</f>
        <v/>
      </c>
      <c r="G43" s="210"/>
      <c r="H43" s="210"/>
      <c r="I43" s="211"/>
      <c r="J43" s="42">
        <v>0.53</v>
      </c>
      <c r="K43" s="43" t="str">
        <f>IF('06(新)'!F11="","",'06(新)'!F11)</f>
        <v>日</v>
      </c>
      <c r="L43" s="212">
        <f>IF('06(新)'!G11="","",'06(新)'!G11)</f>
        <v>19900</v>
      </c>
      <c r="M43" s="213">
        <f>IF('06(従来)'!H11="","",'06(従来)'!H11)</f>
        <v>13532</v>
      </c>
      <c r="N43" s="214">
        <f t="shared" si="1"/>
        <v>10547</v>
      </c>
      <c r="O43" s="215"/>
      <c r="P43" s="216" t="str">
        <f>IF('06(新)'!I10="","",'06(新)'!I10)</f>
        <v/>
      </c>
      <c r="Q43" s="217"/>
      <c r="R43" s="218"/>
      <c r="S43" s="12"/>
    </row>
    <row r="44" spans="1:22" ht="13.5" hidden="1" customHeight="1" x14ac:dyDescent="0.15">
      <c r="B44" s="11"/>
      <c r="C44" s="206" t="str">
        <f>IF('06(新)'!B12="","",'06(新)'!B12)</f>
        <v/>
      </c>
      <c r="D44" s="207"/>
      <c r="E44" s="208"/>
      <c r="F44" s="209" t="str">
        <f>IF('06(新)'!D12="","",'06(新)'!D12)</f>
        <v/>
      </c>
      <c r="G44" s="210"/>
      <c r="H44" s="210"/>
      <c r="I44" s="211"/>
      <c r="J44" s="44">
        <v>50</v>
      </c>
      <c r="K44" s="43" t="str">
        <f>IF('06(新)'!F13="","",'06(新)'!F13)</f>
        <v/>
      </c>
      <c r="L44" s="212" t="str">
        <f>IF('06(新)'!G13="","",'06(新)'!G13)</f>
        <v/>
      </c>
      <c r="M44" s="213" t="str">
        <f>IF('06(従来)'!H13="","",'06(従来)'!H13)</f>
        <v/>
      </c>
      <c r="N44" s="214" t="str">
        <f t="shared" si="1"/>
        <v/>
      </c>
      <c r="O44" s="215"/>
      <c r="P44" s="216" t="str">
        <f>IF('06(新)'!I12="","",'06(新)'!I12)</f>
        <v/>
      </c>
      <c r="Q44" s="217"/>
      <c r="R44" s="218"/>
      <c r="S44" s="12"/>
    </row>
    <row r="45" spans="1:22" ht="13.5" hidden="1" customHeight="1" x14ac:dyDescent="0.15">
      <c r="B45" s="11"/>
      <c r="C45" s="206" t="str">
        <f>IF('06(新)'!B14="","",'06(新)'!B14)</f>
        <v/>
      </c>
      <c r="D45" s="207"/>
      <c r="E45" s="208"/>
      <c r="F45" s="209" t="str">
        <f>IF('06(新)'!D14="","",'06(新)'!D14)</f>
        <v/>
      </c>
      <c r="G45" s="210"/>
      <c r="H45" s="210"/>
      <c r="I45" s="211"/>
      <c r="J45" s="44">
        <v>50</v>
      </c>
      <c r="K45" s="43" t="str">
        <f>IF('06(新)'!F15="","",'06(新)'!F15)</f>
        <v/>
      </c>
      <c r="L45" s="212" t="str">
        <f>IF('06(新)'!G15="","",'06(新)'!G15)</f>
        <v/>
      </c>
      <c r="M45" s="213" t="str">
        <f>IF('06(従来)'!H15="","",'06(従来)'!H15)</f>
        <v/>
      </c>
      <c r="N45" s="214" t="str">
        <f t="shared" si="1"/>
        <v/>
      </c>
      <c r="O45" s="215"/>
      <c r="P45" s="216" t="str">
        <f>IF('06(新)'!I14="","",'06(新)'!I14)</f>
        <v/>
      </c>
      <c r="Q45" s="217"/>
      <c r="R45" s="218"/>
      <c r="S45" s="12"/>
    </row>
    <row r="46" spans="1:22" ht="13.5" hidden="1" customHeight="1" x14ac:dyDescent="0.15">
      <c r="B46" s="11"/>
      <c r="C46" s="206" t="str">
        <f>IF('06(新)'!B16="","",'06(新)'!B16)</f>
        <v/>
      </c>
      <c r="D46" s="207"/>
      <c r="E46" s="208"/>
      <c r="F46" s="187" t="str">
        <f>IF('06(新)'!D16="","",'06(新)'!D16)</f>
        <v/>
      </c>
      <c r="G46" s="188"/>
      <c r="H46" s="188"/>
      <c r="I46" s="189"/>
      <c r="J46" s="44"/>
      <c r="K46" s="43" t="str">
        <f>IF('06(新)'!F17="","",'06(新)'!F17)</f>
        <v/>
      </c>
      <c r="L46" s="212" t="str">
        <f>IF('06(新)'!G17="","",'06(新)'!G17)</f>
        <v/>
      </c>
      <c r="M46" s="213" t="str">
        <f>IF('06(従来)'!H17="","",'06(従来)'!H17)</f>
        <v/>
      </c>
      <c r="N46" s="214" t="str">
        <f t="shared" si="1"/>
        <v/>
      </c>
      <c r="O46" s="215"/>
      <c r="P46" s="216" t="str">
        <f>IF('06(新)'!I16="","",'06(新)'!I16)</f>
        <v/>
      </c>
      <c r="Q46" s="217"/>
      <c r="R46" s="218"/>
      <c r="S46" s="12"/>
    </row>
    <row r="47" spans="1:22" ht="13.5" hidden="1" customHeight="1" x14ac:dyDescent="0.15">
      <c r="B47" s="11"/>
      <c r="C47" s="206" t="str">
        <f>IF('06(新)'!B18="","",'06(新)'!B18)</f>
        <v/>
      </c>
      <c r="D47" s="207"/>
      <c r="E47" s="208"/>
      <c r="F47" s="209" t="str">
        <f>IF('06(新)'!D18="","",'06(新)'!D18)</f>
        <v/>
      </c>
      <c r="G47" s="210"/>
      <c r="H47" s="210"/>
      <c r="I47" s="211"/>
      <c r="J47" s="46"/>
      <c r="K47" s="43" t="str">
        <f>IF('06(新)'!F19="","",'06(新)'!F19)</f>
        <v/>
      </c>
      <c r="L47" s="212" t="str">
        <f>IF('06(新)'!G19="","",'06(新)'!G19)</f>
        <v/>
      </c>
      <c r="M47" s="213" t="str">
        <f>IF('06(従来)'!H19="","",'06(従来)'!H19)</f>
        <v/>
      </c>
      <c r="N47" s="214" t="str">
        <f t="shared" si="1"/>
        <v/>
      </c>
      <c r="O47" s="215"/>
      <c r="P47" s="216" t="str">
        <f>IF('06(新)'!I18="","",'06(新)'!I18)</f>
        <v/>
      </c>
      <c r="Q47" s="217"/>
      <c r="R47" s="218"/>
      <c r="S47" s="12"/>
      <c r="V47" s="47"/>
    </row>
    <row r="48" spans="1:22" ht="13.5" hidden="1" customHeight="1" x14ac:dyDescent="0.15">
      <c r="B48" s="11"/>
      <c r="C48" s="206" t="str">
        <f>IF('06(新)'!B20="","",'06(新)'!B20)</f>
        <v/>
      </c>
      <c r="D48" s="207"/>
      <c r="E48" s="208"/>
      <c r="F48" s="187" t="str">
        <f>IF('06(新)'!D20="","",'06(新)'!D20)</f>
        <v/>
      </c>
      <c r="G48" s="188"/>
      <c r="H48" s="188"/>
      <c r="I48" s="189"/>
      <c r="J48" s="48"/>
      <c r="K48" s="49" t="str">
        <f>IF('06(新)'!F21="","",'06(新)'!F21)</f>
        <v/>
      </c>
      <c r="L48" s="212" t="str">
        <f>IF('06(新)'!G21="","",'06(新)'!G21)</f>
        <v/>
      </c>
      <c r="M48" s="213" t="str">
        <f>IF('06(従来)'!H21="","",'06(従来)'!H21)</f>
        <v/>
      </c>
      <c r="N48" s="214" t="str">
        <f t="shared" si="1"/>
        <v/>
      </c>
      <c r="O48" s="215"/>
      <c r="P48" s="216" t="str">
        <f>IF('06(新)'!I20="","",'06(新)'!I20)</f>
        <v/>
      </c>
      <c r="Q48" s="217"/>
      <c r="R48" s="218"/>
      <c r="S48" s="12"/>
      <c r="V48" s="47"/>
    </row>
    <row r="49" spans="1:19" ht="13.5" hidden="1" customHeight="1" x14ac:dyDescent="0.15">
      <c r="B49" s="11"/>
      <c r="C49" s="206" t="str">
        <f>IF('06(新)'!B22="","",'06(新)'!B22)</f>
        <v/>
      </c>
      <c r="D49" s="207"/>
      <c r="E49" s="208"/>
      <c r="F49" s="209" t="str">
        <f>IF('06(新)'!D22="","",'06(新)'!D22)</f>
        <v/>
      </c>
      <c r="G49" s="210"/>
      <c r="H49" s="210"/>
      <c r="I49" s="211"/>
      <c r="J49" s="44"/>
      <c r="K49" s="43" t="str">
        <f>IF('06(新)'!F23="","",'06(新)'!F23)</f>
        <v/>
      </c>
      <c r="L49" s="212" t="str">
        <f>IF('06(新)'!G23="","",'06(新)'!G23)</f>
        <v/>
      </c>
      <c r="M49" s="213" t="str">
        <f>IF('06(従来)'!H23="","",'06(従来)'!H23)</f>
        <v/>
      </c>
      <c r="N49" s="214" t="str">
        <f t="shared" si="1"/>
        <v/>
      </c>
      <c r="O49" s="215"/>
      <c r="P49" s="216" t="str">
        <f>IF('06(新)'!I22="","",'06(新)'!I22)</f>
        <v/>
      </c>
      <c r="Q49" s="217"/>
      <c r="R49" s="218"/>
      <c r="S49" s="12"/>
    </row>
    <row r="50" spans="1:19" ht="13.5" hidden="1" customHeight="1" x14ac:dyDescent="0.15">
      <c r="B50" s="11"/>
      <c r="C50" s="206" t="str">
        <f>IF('06(新)'!B24="","",'06(新)'!B24)</f>
        <v/>
      </c>
      <c r="D50" s="207"/>
      <c r="E50" s="208"/>
      <c r="F50" s="209" t="str">
        <f>IF('06(新)'!D24="","",'06(新)'!D24)</f>
        <v/>
      </c>
      <c r="G50" s="210"/>
      <c r="H50" s="210"/>
      <c r="I50" s="211"/>
      <c r="J50" s="44"/>
      <c r="K50" s="43" t="str">
        <f>IF('06(新)'!F25="","",'06(新)'!F25)</f>
        <v/>
      </c>
      <c r="L50" s="212" t="str">
        <f>IF('06(新)'!G25="","",'06(新)'!G25)</f>
        <v/>
      </c>
      <c r="M50" s="213" t="str">
        <f>IF('06(従来)'!H24="","",'06(従来)'!H24)</f>
        <v/>
      </c>
      <c r="N50" s="214" t="str">
        <f t="shared" si="1"/>
        <v/>
      </c>
      <c r="O50" s="215"/>
      <c r="P50" s="216" t="str">
        <f>IF('06(新)'!I24="","",'06(新)'!I24)</f>
        <v/>
      </c>
      <c r="Q50" s="217"/>
      <c r="R50" s="218"/>
      <c r="S50" s="12"/>
    </row>
    <row r="51" spans="1:19" ht="13.5" customHeight="1" x14ac:dyDescent="0.15">
      <c r="A51" s="12"/>
      <c r="B51" s="11"/>
      <c r="C51" s="184" t="s">
        <v>72</v>
      </c>
      <c r="D51" s="185"/>
      <c r="E51" s="186"/>
      <c r="F51" s="187"/>
      <c r="G51" s="188"/>
      <c r="H51" s="188"/>
      <c r="I51" s="189"/>
      <c r="J51" s="61">
        <f>$H$18</f>
        <v>1000</v>
      </c>
      <c r="K51" s="62" t="str">
        <f>J38</f>
        <v>m2</v>
      </c>
      <c r="L51" s="190"/>
      <c r="M51" s="191"/>
      <c r="N51" s="192">
        <f>SUM(N41:O49)</f>
        <v>55088</v>
      </c>
      <c r="O51" s="193"/>
      <c r="P51" s="194"/>
      <c r="Q51" s="194"/>
      <c r="R51" s="194"/>
      <c r="S51" s="12"/>
    </row>
    <row r="52" spans="1:19" ht="13.5" customHeight="1" x14ac:dyDescent="0.15">
      <c r="A52" s="12"/>
      <c r="B52" s="11"/>
      <c r="C52" s="195" t="s">
        <v>73</v>
      </c>
      <c r="D52" s="196"/>
      <c r="E52" s="197"/>
      <c r="F52" s="198"/>
      <c r="G52" s="199"/>
      <c r="H52" s="199"/>
      <c r="I52" s="200"/>
      <c r="J52" s="63">
        <v>1</v>
      </c>
      <c r="K52" s="62" t="str">
        <f>J38</f>
        <v>m2</v>
      </c>
      <c r="L52" s="201"/>
      <c r="M52" s="202"/>
      <c r="N52" s="203">
        <f>N51/J51</f>
        <v>55.088000000000001</v>
      </c>
      <c r="O52" s="204"/>
      <c r="P52" s="205"/>
      <c r="Q52" s="205"/>
      <c r="R52" s="205"/>
      <c r="S52" s="12"/>
    </row>
    <row r="53" spans="1:19" ht="13.5" customHeight="1" x14ac:dyDescent="0.15">
      <c r="A53" s="12"/>
      <c r="B53" s="11"/>
      <c r="C53" s="53" t="str">
        <f>D12</f>
        <v>資材単価＝R02 .11 建設物価</v>
      </c>
      <c r="D53" s="54"/>
      <c r="E53" s="54"/>
      <c r="F53" s="55"/>
      <c r="G53" s="55"/>
      <c r="H53" s="55"/>
      <c r="I53" s="55"/>
      <c r="J53" s="56"/>
      <c r="K53" s="27"/>
      <c r="L53" s="57"/>
      <c r="M53" s="57"/>
      <c r="N53" s="58"/>
      <c r="O53" s="58"/>
      <c r="P53" s="59"/>
      <c r="Q53" s="59"/>
      <c r="R53" s="59"/>
      <c r="S53" s="12"/>
    </row>
    <row r="54" spans="1:19" ht="13.5" customHeight="1" x14ac:dyDescent="0.15">
      <c r="A54" s="12"/>
      <c r="B54" s="11"/>
      <c r="C54" s="53" t="str">
        <f>D13</f>
        <v>労務単価＝R02公共工事設計労務単価　香川県</v>
      </c>
      <c r="S54" s="12"/>
    </row>
    <row r="55" spans="1:19" ht="13.5" customHeight="1" x14ac:dyDescent="0.15">
      <c r="B55" s="11"/>
      <c r="S55" s="12"/>
    </row>
    <row r="56" spans="1:19" ht="13.5" customHeight="1" x14ac:dyDescent="0.15">
      <c r="B56" s="11" t="s">
        <v>31</v>
      </c>
      <c r="S56" s="12"/>
    </row>
    <row r="57" spans="1:19" ht="14.1" customHeight="1" x14ac:dyDescent="0.15">
      <c r="B57" s="170" t="s">
        <v>9</v>
      </c>
      <c r="C57" s="171"/>
      <c r="D57" s="171"/>
      <c r="H57" s="172">
        <f>$H$7</f>
        <v>1000</v>
      </c>
      <c r="I57" s="172"/>
      <c r="J57" s="39" t="str">
        <f>$J$7</f>
        <v>m2</v>
      </c>
      <c r="S57" s="12"/>
    </row>
    <row r="58" spans="1:19" ht="14.1" customHeight="1" x14ac:dyDescent="0.15">
      <c r="B58" s="11"/>
      <c r="C58" s="173" t="s">
        <v>32</v>
      </c>
      <c r="D58" s="174"/>
      <c r="E58" s="174"/>
      <c r="F58" s="174"/>
      <c r="G58" s="175"/>
      <c r="H58" s="173" t="s">
        <v>33</v>
      </c>
      <c r="I58" s="175"/>
      <c r="J58" s="64" t="s">
        <v>34</v>
      </c>
      <c r="K58" s="176" t="s">
        <v>75</v>
      </c>
      <c r="L58" s="177"/>
      <c r="M58" s="178"/>
      <c r="N58" s="173" t="s">
        <v>35</v>
      </c>
      <c r="O58" s="175"/>
      <c r="P58" s="179" t="s">
        <v>36</v>
      </c>
      <c r="Q58" s="179"/>
      <c r="R58" s="179"/>
      <c r="S58" s="12"/>
    </row>
    <row r="59" spans="1:19" ht="15" customHeight="1" x14ac:dyDescent="0.15">
      <c r="B59" s="11"/>
      <c r="C59" s="153" t="str">
        <f>C21</f>
        <v>GNSS受信機(基地局用)損料</v>
      </c>
      <c r="D59" s="162"/>
      <c r="E59" s="162"/>
      <c r="F59" s="162"/>
      <c r="G59" s="163"/>
      <c r="H59" s="182">
        <f>J21</f>
        <v>0.68</v>
      </c>
      <c r="I59" s="183"/>
      <c r="J59" s="65" t="str">
        <f>K21</f>
        <v>日</v>
      </c>
      <c r="K59" s="66"/>
      <c r="L59" s="158"/>
      <c r="M59" s="159"/>
      <c r="N59" s="160">
        <f>H59</f>
        <v>0.68</v>
      </c>
      <c r="O59" s="161"/>
      <c r="P59" s="166"/>
      <c r="Q59" s="167"/>
      <c r="R59" s="168"/>
      <c r="S59" s="12"/>
    </row>
    <row r="60" spans="1:19" ht="15" hidden="1" customHeight="1" x14ac:dyDescent="0.15">
      <c r="B60" s="11"/>
      <c r="C60" s="153"/>
      <c r="D60" s="162"/>
      <c r="E60" s="162"/>
      <c r="F60" s="162"/>
      <c r="G60" s="163"/>
      <c r="H60" s="180"/>
      <c r="I60" s="181"/>
      <c r="J60" s="65"/>
      <c r="K60" s="66"/>
      <c r="L60" s="158"/>
      <c r="M60" s="159"/>
      <c r="N60" s="160"/>
      <c r="O60" s="161"/>
      <c r="P60" s="67"/>
      <c r="Q60" s="68"/>
      <c r="R60" s="69"/>
      <c r="S60" s="12"/>
    </row>
    <row r="61" spans="1:19" ht="15" hidden="1" customHeight="1" x14ac:dyDescent="0.15">
      <c r="B61" s="11"/>
      <c r="C61" s="153"/>
      <c r="D61" s="162"/>
      <c r="E61" s="162"/>
      <c r="F61" s="162"/>
      <c r="G61" s="163"/>
      <c r="H61" s="180"/>
      <c r="I61" s="181"/>
      <c r="J61" s="65"/>
      <c r="K61" s="66"/>
      <c r="L61" s="158"/>
      <c r="M61" s="159"/>
      <c r="N61" s="160"/>
      <c r="O61" s="161"/>
      <c r="P61" s="67"/>
      <c r="Q61" s="68"/>
      <c r="R61" s="69"/>
      <c r="S61" s="12"/>
    </row>
    <row r="62" spans="1:19" ht="15" hidden="1" customHeight="1" x14ac:dyDescent="0.15">
      <c r="B62" s="11"/>
      <c r="C62" s="153"/>
      <c r="D62" s="162"/>
      <c r="E62" s="162"/>
      <c r="F62" s="162"/>
      <c r="G62" s="163"/>
      <c r="H62" s="180"/>
      <c r="I62" s="181"/>
      <c r="J62" s="65"/>
      <c r="K62" s="66"/>
      <c r="L62" s="158"/>
      <c r="M62" s="159"/>
      <c r="N62" s="160"/>
      <c r="O62" s="161"/>
      <c r="P62" s="67"/>
      <c r="Q62" s="68"/>
      <c r="R62" s="69"/>
      <c r="S62" s="12"/>
    </row>
    <row r="63" spans="1:19" ht="15" hidden="1" customHeight="1" x14ac:dyDescent="0.15">
      <c r="B63" s="11"/>
      <c r="C63" s="153"/>
      <c r="D63" s="162"/>
      <c r="E63" s="162"/>
      <c r="F63" s="162"/>
      <c r="G63" s="163"/>
      <c r="H63" s="180"/>
      <c r="I63" s="181"/>
      <c r="J63" s="65"/>
      <c r="K63" s="66"/>
      <c r="L63" s="158"/>
      <c r="M63" s="159"/>
      <c r="N63" s="160"/>
      <c r="O63" s="161"/>
      <c r="P63" s="67"/>
      <c r="Q63" s="68"/>
      <c r="R63" s="69"/>
      <c r="S63" s="12"/>
    </row>
    <row r="64" spans="1:19" ht="15" hidden="1" customHeight="1" x14ac:dyDescent="0.15">
      <c r="B64" s="11"/>
      <c r="C64" s="153" t="str">
        <f t="shared" ref="C64:C68" si="2">C26</f>
        <v/>
      </c>
      <c r="D64" s="162"/>
      <c r="E64" s="162"/>
      <c r="F64" s="162"/>
      <c r="G64" s="163"/>
      <c r="H64" s="180">
        <f t="shared" ref="H64:H68" si="3">J26</f>
        <v>0</v>
      </c>
      <c r="I64" s="181"/>
      <c r="J64" s="65" t="str">
        <f t="shared" ref="J64:J68" si="4">K26</f>
        <v/>
      </c>
      <c r="K64" s="70"/>
      <c r="L64" s="158"/>
      <c r="M64" s="159"/>
      <c r="N64" s="71"/>
      <c r="O64" s="72"/>
      <c r="P64" s="67"/>
      <c r="Q64" s="68"/>
      <c r="R64" s="69"/>
      <c r="S64" s="12"/>
    </row>
    <row r="65" spans="2:19" ht="15" hidden="1" customHeight="1" x14ac:dyDescent="0.15">
      <c r="B65" s="11"/>
      <c r="C65" s="153" t="str">
        <f t="shared" si="2"/>
        <v/>
      </c>
      <c r="D65" s="162"/>
      <c r="E65" s="162"/>
      <c r="F65" s="162"/>
      <c r="G65" s="163"/>
      <c r="H65" s="180">
        <f t="shared" si="3"/>
        <v>0</v>
      </c>
      <c r="I65" s="181"/>
      <c r="J65" s="65" t="str">
        <f t="shared" si="4"/>
        <v/>
      </c>
      <c r="K65" s="70"/>
      <c r="L65" s="158"/>
      <c r="M65" s="159"/>
      <c r="N65" s="71"/>
      <c r="O65" s="72"/>
      <c r="P65" s="67"/>
      <c r="Q65" s="68"/>
      <c r="R65" s="69"/>
      <c r="S65" s="12"/>
    </row>
    <row r="66" spans="2:19" ht="15" hidden="1" customHeight="1" x14ac:dyDescent="0.15">
      <c r="B66" s="11"/>
      <c r="C66" s="153" t="str">
        <f t="shared" si="2"/>
        <v/>
      </c>
      <c r="D66" s="162"/>
      <c r="E66" s="162"/>
      <c r="F66" s="162"/>
      <c r="G66" s="163"/>
      <c r="H66" s="180">
        <f t="shared" si="3"/>
        <v>0</v>
      </c>
      <c r="I66" s="181"/>
      <c r="J66" s="65" t="str">
        <f t="shared" si="4"/>
        <v/>
      </c>
      <c r="K66" s="70"/>
      <c r="L66" s="158"/>
      <c r="M66" s="159"/>
      <c r="N66" s="71"/>
      <c r="O66" s="72"/>
      <c r="P66" s="67"/>
      <c r="Q66" s="68"/>
      <c r="R66" s="69"/>
      <c r="S66" s="12"/>
    </row>
    <row r="67" spans="2:19" ht="15" hidden="1" customHeight="1" x14ac:dyDescent="0.15">
      <c r="B67" s="11"/>
      <c r="C67" s="153" t="str">
        <f t="shared" si="2"/>
        <v/>
      </c>
      <c r="D67" s="162"/>
      <c r="E67" s="162"/>
      <c r="F67" s="162"/>
      <c r="G67" s="163"/>
      <c r="H67" s="180">
        <f t="shared" si="3"/>
        <v>0</v>
      </c>
      <c r="I67" s="181"/>
      <c r="J67" s="65" t="str">
        <f t="shared" si="4"/>
        <v/>
      </c>
      <c r="K67" s="70"/>
      <c r="L67" s="158"/>
      <c r="M67" s="159"/>
      <c r="N67" s="71"/>
      <c r="O67" s="72"/>
      <c r="P67" s="67"/>
      <c r="Q67" s="68"/>
      <c r="R67" s="69"/>
      <c r="S67" s="12"/>
    </row>
    <row r="68" spans="2:19" ht="15" hidden="1" customHeight="1" x14ac:dyDescent="0.15">
      <c r="B68" s="11"/>
      <c r="C68" s="153" t="str">
        <f t="shared" si="2"/>
        <v/>
      </c>
      <c r="D68" s="162"/>
      <c r="E68" s="162"/>
      <c r="F68" s="162"/>
      <c r="G68" s="163"/>
      <c r="H68" s="180">
        <f t="shared" si="3"/>
        <v>0</v>
      </c>
      <c r="I68" s="181"/>
      <c r="J68" s="65" t="str">
        <f t="shared" si="4"/>
        <v/>
      </c>
      <c r="K68" s="70"/>
      <c r="L68" s="158"/>
      <c r="M68" s="159"/>
      <c r="N68" s="71"/>
      <c r="O68" s="72"/>
      <c r="P68" s="67"/>
      <c r="Q68" s="68"/>
      <c r="R68" s="69"/>
      <c r="S68" s="12"/>
    </row>
    <row r="69" spans="2:19" ht="14.1" customHeight="1" x14ac:dyDescent="0.15">
      <c r="B69" s="11"/>
      <c r="C69" s="137" t="s">
        <v>29</v>
      </c>
      <c r="D69" s="138"/>
      <c r="E69" s="138"/>
      <c r="F69" s="138"/>
      <c r="G69" s="139"/>
      <c r="H69" s="140"/>
      <c r="I69" s="141"/>
      <c r="J69" s="15"/>
      <c r="K69" s="142"/>
      <c r="L69" s="143"/>
      <c r="M69" s="144"/>
      <c r="N69" s="145">
        <f>SUM(N59:O68)</f>
        <v>0.68</v>
      </c>
      <c r="O69" s="146"/>
      <c r="P69" s="169" t="str">
        <f>ROUND(N69,1)&amp;"　日"</f>
        <v>0.7　日</v>
      </c>
      <c r="Q69" s="169"/>
      <c r="R69" s="169"/>
      <c r="S69" s="12"/>
    </row>
    <row r="70" spans="2:19" ht="14.1" customHeight="1" x14ac:dyDescent="0.15">
      <c r="B70" s="11"/>
      <c r="N70" s="73"/>
      <c r="O70" s="73"/>
      <c r="S70" s="12"/>
    </row>
    <row r="71" spans="2:19" ht="14.1" customHeight="1" x14ac:dyDescent="0.15">
      <c r="B71" s="170" t="s">
        <v>8</v>
      </c>
      <c r="C71" s="171"/>
      <c r="D71" s="171"/>
      <c r="E71" s="4" t="s">
        <v>37</v>
      </c>
      <c r="N71" s="73"/>
      <c r="O71" s="73"/>
      <c r="S71" s="12"/>
    </row>
    <row r="72" spans="2:19" ht="14.1" customHeight="1" x14ac:dyDescent="0.15">
      <c r="B72" s="11"/>
      <c r="H72" s="172">
        <f>$H$7</f>
        <v>1000</v>
      </c>
      <c r="I72" s="172"/>
      <c r="J72" s="39" t="str">
        <f>$J$7</f>
        <v>m2</v>
      </c>
      <c r="N72" s="73"/>
      <c r="O72" s="73"/>
      <c r="S72" s="12"/>
    </row>
    <row r="73" spans="2:19" ht="14.1" customHeight="1" x14ac:dyDescent="0.15">
      <c r="B73" s="11"/>
      <c r="C73" s="173" t="s">
        <v>32</v>
      </c>
      <c r="D73" s="174"/>
      <c r="E73" s="174"/>
      <c r="F73" s="174"/>
      <c r="G73" s="175"/>
      <c r="H73" s="173" t="s">
        <v>33</v>
      </c>
      <c r="I73" s="175"/>
      <c r="J73" s="64" t="s">
        <v>34</v>
      </c>
      <c r="K73" s="176" t="s">
        <v>75</v>
      </c>
      <c r="L73" s="177"/>
      <c r="M73" s="178"/>
      <c r="N73" s="173" t="s">
        <v>35</v>
      </c>
      <c r="O73" s="175"/>
      <c r="P73" s="179" t="s">
        <v>36</v>
      </c>
      <c r="Q73" s="179"/>
      <c r="R73" s="179"/>
      <c r="S73" s="12"/>
    </row>
    <row r="74" spans="2:19" ht="14.1" customHeight="1" x14ac:dyDescent="0.15">
      <c r="B74" s="11"/>
      <c r="C74" s="153" t="str">
        <f>C41</f>
        <v>GNSS受信機(基地局用)損料</v>
      </c>
      <c r="D74" s="154"/>
      <c r="E74" s="154"/>
      <c r="F74" s="154"/>
      <c r="G74" s="155"/>
      <c r="H74" s="164">
        <f>J41</f>
        <v>0.53</v>
      </c>
      <c r="I74" s="165"/>
      <c r="J74" s="65" t="str">
        <f>K41</f>
        <v>日</v>
      </c>
      <c r="K74" s="66"/>
      <c r="L74" s="158"/>
      <c r="M74" s="159"/>
      <c r="N74" s="160">
        <f>H74</f>
        <v>0.53</v>
      </c>
      <c r="O74" s="161"/>
      <c r="P74" s="166"/>
      <c r="Q74" s="167"/>
      <c r="R74" s="168"/>
      <c r="S74" s="12"/>
    </row>
    <row r="75" spans="2:19" ht="14.1" hidden="1" customHeight="1" x14ac:dyDescent="0.15">
      <c r="B75" s="11"/>
      <c r="C75" s="153"/>
      <c r="D75" s="154"/>
      <c r="E75" s="154"/>
      <c r="F75" s="154"/>
      <c r="G75" s="155"/>
      <c r="H75" s="156"/>
      <c r="I75" s="157"/>
      <c r="J75" s="65"/>
      <c r="K75" s="66"/>
      <c r="L75" s="158"/>
      <c r="M75" s="159"/>
      <c r="N75" s="160"/>
      <c r="O75" s="161"/>
      <c r="P75" s="67"/>
      <c r="Q75" s="68"/>
      <c r="R75" s="69"/>
      <c r="S75" s="12"/>
    </row>
    <row r="76" spans="2:19" ht="14.1" hidden="1" customHeight="1" x14ac:dyDescent="0.15">
      <c r="B76" s="11"/>
      <c r="C76" s="153"/>
      <c r="D76" s="154"/>
      <c r="E76" s="154"/>
      <c r="F76" s="154"/>
      <c r="G76" s="155"/>
      <c r="H76" s="156"/>
      <c r="I76" s="157"/>
      <c r="J76" s="65"/>
      <c r="K76" s="66"/>
      <c r="L76" s="158"/>
      <c r="M76" s="159"/>
      <c r="N76" s="160"/>
      <c r="O76" s="161"/>
      <c r="P76" s="67"/>
      <c r="Q76" s="68"/>
      <c r="R76" s="69"/>
      <c r="S76" s="12"/>
    </row>
    <row r="77" spans="2:19" ht="14.1" hidden="1" customHeight="1" x14ac:dyDescent="0.15">
      <c r="B77" s="11"/>
      <c r="C77" s="153"/>
      <c r="D77" s="154"/>
      <c r="E77" s="154"/>
      <c r="F77" s="154"/>
      <c r="G77" s="155"/>
      <c r="H77" s="156"/>
      <c r="I77" s="157"/>
      <c r="J77" s="65"/>
      <c r="K77" s="66"/>
      <c r="L77" s="158"/>
      <c r="M77" s="159"/>
      <c r="N77" s="160"/>
      <c r="O77" s="161"/>
      <c r="P77" s="67"/>
      <c r="Q77" s="68"/>
      <c r="R77" s="69"/>
      <c r="S77" s="12"/>
    </row>
    <row r="78" spans="2:19" ht="14.1" hidden="1" customHeight="1" x14ac:dyDescent="0.15">
      <c r="B78" s="11"/>
      <c r="C78" s="153"/>
      <c r="D78" s="154"/>
      <c r="E78" s="154"/>
      <c r="F78" s="154"/>
      <c r="G78" s="155"/>
      <c r="H78" s="156"/>
      <c r="I78" s="157"/>
      <c r="J78" s="65"/>
      <c r="K78" s="66"/>
      <c r="L78" s="158"/>
      <c r="M78" s="159"/>
      <c r="N78" s="160"/>
      <c r="O78" s="161"/>
      <c r="P78" s="67"/>
      <c r="Q78" s="68"/>
      <c r="R78" s="69"/>
      <c r="S78" s="12"/>
    </row>
    <row r="79" spans="2:19" ht="14.1" hidden="1" customHeight="1" x14ac:dyDescent="0.15">
      <c r="B79" s="11"/>
      <c r="C79" s="153" t="str">
        <f t="shared" ref="C79:C83" si="5">C46</f>
        <v/>
      </c>
      <c r="D79" s="154"/>
      <c r="E79" s="154"/>
      <c r="F79" s="154"/>
      <c r="G79" s="155"/>
      <c r="H79" s="156">
        <f t="shared" ref="H79:H83" si="6">J46</f>
        <v>0</v>
      </c>
      <c r="I79" s="157"/>
      <c r="J79" s="65" t="str">
        <f t="shared" ref="J79:J83" si="7">K46</f>
        <v/>
      </c>
      <c r="K79" s="66"/>
      <c r="L79" s="158"/>
      <c r="M79" s="159"/>
      <c r="N79" s="71"/>
      <c r="O79" s="72"/>
      <c r="P79" s="67"/>
      <c r="Q79" s="68"/>
      <c r="R79" s="69"/>
      <c r="S79" s="12"/>
    </row>
    <row r="80" spans="2:19" ht="14.1" hidden="1" customHeight="1" x14ac:dyDescent="0.15">
      <c r="B80" s="11"/>
      <c r="C80" s="153" t="str">
        <f t="shared" si="5"/>
        <v/>
      </c>
      <c r="D80" s="154"/>
      <c r="E80" s="154"/>
      <c r="F80" s="154"/>
      <c r="G80" s="155"/>
      <c r="H80" s="156">
        <f t="shared" si="6"/>
        <v>0</v>
      </c>
      <c r="I80" s="157"/>
      <c r="J80" s="65" t="str">
        <f t="shared" si="7"/>
        <v/>
      </c>
      <c r="K80" s="66"/>
      <c r="L80" s="158"/>
      <c r="M80" s="159"/>
      <c r="N80" s="71"/>
      <c r="O80" s="72"/>
      <c r="P80" s="67"/>
      <c r="Q80" s="68"/>
      <c r="R80" s="69"/>
      <c r="S80" s="12"/>
    </row>
    <row r="81" spans="2:19" ht="14.1" hidden="1" customHeight="1" x14ac:dyDescent="0.15">
      <c r="B81" s="11"/>
      <c r="C81" s="153" t="str">
        <f t="shared" si="5"/>
        <v/>
      </c>
      <c r="D81" s="154"/>
      <c r="E81" s="154"/>
      <c r="F81" s="154"/>
      <c r="G81" s="155"/>
      <c r="H81" s="156">
        <f t="shared" si="6"/>
        <v>0</v>
      </c>
      <c r="I81" s="157"/>
      <c r="J81" s="65" t="str">
        <f t="shared" si="7"/>
        <v/>
      </c>
      <c r="K81" s="66"/>
      <c r="L81" s="158"/>
      <c r="M81" s="159"/>
      <c r="N81" s="71"/>
      <c r="O81" s="72"/>
      <c r="P81" s="67"/>
      <c r="Q81" s="68"/>
      <c r="R81" s="69"/>
      <c r="S81" s="12"/>
    </row>
    <row r="82" spans="2:19" ht="14.1" hidden="1" customHeight="1" x14ac:dyDescent="0.15">
      <c r="B82" s="11"/>
      <c r="C82" s="153" t="str">
        <f t="shared" si="5"/>
        <v/>
      </c>
      <c r="D82" s="154"/>
      <c r="E82" s="154"/>
      <c r="F82" s="154"/>
      <c r="G82" s="155"/>
      <c r="H82" s="156">
        <f t="shared" si="6"/>
        <v>0</v>
      </c>
      <c r="I82" s="157"/>
      <c r="J82" s="65" t="str">
        <f t="shared" si="7"/>
        <v/>
      </c>
      <c r="K82" s="66"/>
      <c r="L82" s="158"/>
      <c r="M82" s="159"/>
      <c r="N82" s="71"/>
      <c r="O82" s="72"/>
      <c r="P82" s="67"/>
      <c r="Q82" s="68"/>
      <c r="R82" s="69"/>
      <c r="S82" s="12"/>
    </row>
    <row r="83" spans="2:19" ht="14.1" hidden="1" customHeight="1" x14ac:dyDescent="0.15">
      <c r="B83" s="11"/>
      <c r="C83" s="153" t="str">
        <f t="shared" si="5"/>
        <v/>
      </c>
      <c r="D83" s="154"/>
      <c r="E83" s="154"/>
      <c r="F83" s="154"/>
      <c r="G83" s="155"/>
      <c r="H83" s="156">
        <f t="shared" si="6"/>
        <v>0</v>
      </c>
      <c r="I83" s="157"/>
      <c r="J83" s="65" t="str">
        <f t="shared" si="7"/>
        <v/>
      </c>
      <c r="K83" s="66"/>
      <c r="L83" s="158"/>
      <c r="M83" s="159"/>
      <c r="N83" s="71"/>
      <c r="O83" s="72"/>
      <c r="P83" s="67"/>
      <c r="Q83" s="68"/>
      <c r="R83" s="69"/>
      <c r="S83" s="12"/>
    </row>
    <row r="84" spans="2:19" ht="14.1" customHeight="1" x14ac:dyDescent="0.15">
      <c r="B84" s="11"/>
      <c r="C84" s="137" t="s">
        <v>29</v>
      </c>
      <c r="D84" s="138"/>
      <c r="E84" s="138"/>
      <c r="F84" s="138"/>
      <c r="G84" s="139"/>
      <c r="H84" s="140"/>
      <c r="I84" s="141"/>
      <c r="J84" s="15"/>
      <c r="K84" s="142"/>
      <c r="L84" s="143"/>
      <c r="M84" s="144"/>
      <c r="N84" s="145">
        <f>SUM(N74:O83)</f>
        <v>0.53</v>
      </c>
      <c r="O84" s="146"/>
      <c r="P84" s="147" t="str">
        <f>ROUND(N84,1)&amp;"　日"</f>
        <v>0.5　日</v>
      </c>
      <c r="Q84" s="147"/>
      <c r="R84" s="147"/>
      <c r="S84" s="12"/>
    </row>
    <row r="85" spans="2:19" ht="14.1" customHeight="1" x14ac:dyDescent="0.15">
      <c r="B85" s="16"/>
      <c r="C85" s="17"/>
      <c r="D85" s="17"/>
      <c r="E85" s="17"/>
      <c r="F85" s="17"/>
      <c r="G85" s="17"/>
      <c r="H85" s="17"/>
      <c r="I85" s="17"/>
      <c r="J85" s="17"/>
      <c r="K85" s="17"/>
      <c r="L85" s="17"/>
      <c r="M85" s="17"/>
      <c r="N85" s="17"/>
      <c r="O85" s="17"/>
      <c r="P85" s="17"/>
      <c r="Q85" s="17"/>
      <c r="R85" s="17"/>
      <c r="S85" s="18"/>
    </row>
    <row r="86" spans="2:19" ht="13.5" customHeight="1" x14ac:dyDescent="0.15"/>
    <row r="87" spans="2:19" ht="13.5" customHeight="1" x14ac:dyDescent="0.15">
      <c r="C87" s="74" t="s">
        <v>77</v>
      </c>
      <c r="D87" s="74"/>
      <c r="E87" s="74"/>
      <c r="F87" s="74"/>
      <c r="G87" s="74"/>
      <c r="H87" s="74"/>
      <c r="I87" s="74"/>
      <c r="J87" s="74"/>
    </row>
    <row r="88" spans="2:19" ht="13.5" customHeight="1" x14ac:dyDescent="0.15"/>
    <row r="89" spans="2:19" ht="13.5" customHeight="1" x14ac:dyDescent="0.15">
      <c r="B89" s="14"/>
      <c r="C89" s="22" t="s">
        <v>78</v>
      </c>
      <c r="D89" s="22"/>
      <c r="E89" s="22"/>
      <c r="F89" s="22"/>
      <c r="G89" s="22"/>
      <c r="H89" s="14"/>
      <c r="I89" s="14"/>
      <c r="J89" s="14"/>
      <c r="K89" s="14"/>
      <c r="L89" s="14"/>
      <c r="M89" s="14"/>
      <c r="N89" s="14"/>
      <c r="O89" s="14"/>
      <c r="P89" s="14"/>
      <c r="Q89" s="14"/>
      <c r="R89" s="14"/>
      <c r="S89" s="14"/>
    </row>
    <row r="90" spans="2:19" x14ac:dyDescent="0.15">
      <c r="C90" s="148"/>
      <c r="D90" s="148"/>
      <c r="E90" s="149" t="s">
        <v>79</v>
      </c>
      <c r="F90" s="150"/>
      <c r="G90" s="149" t="s">
        <v>80</v>
      </c>
      <c r="H90" s="150"/>
      <c r="I90" s="149" t="s">
        <v>81</v>
      </c>
      <c r="J90" s="150"/>
      <c r="L90" s="151" t="s">
        <v>82</v>
      </c>
      <c r="M90" s="152"/>
      <c r="N90" s="32" t="s">
        <v>83</v>
      </c>
    </row>
    <row r="91" spans="2:19" x14ac:dyDescent="0.15">
      <c r="C91" s="130" t="s">
        <v>84</v>
      </c>
      <c r="D91" s="130"/>
      <c r="E91" s="131">
        <f>N52</f>
        <v>55.088000000000001</v>
      </c>
      <c r="F91" s="132"/>
      <c r="G91" s="131">
        <f>N32</f>
        <v>65.239000000000004</v>
      </c>
      <c r="H91" s="132"/>
      <c r="I91" s="133">
        <f>1-(E91/G91)</f>
        <v>0.15559711215683869</v>
      </c>
      <c r="J91" s="134"/>
      <c r="K91" s="33" t="s">
        <v>85</v>
      </c>
      <c r="L91" s="125" t="str">
        <f>IF(I91&lt;-0.6,"１",IF(I91&lt;-0.2,"２",IF(I91&lt;0.2,"３",IF(I91&lt;0.6,"４","５"))))</f>
        <v>３</v>
      </c>
      <c r="M91" s="125"/>
    </row>
    <row r="92" spans="2:19" x14ac:dyDescent="0.15">
      <c r="C92" s="130" t="s">
        <v>86</v>
      </c>
      <c r="D92" s="130"/>
      <c r="E92" s="135">
        <f>N84</f>
        <v>0.53</v>
      </c>
      <c r="F92" s="136"/>
      <c r="G92" s="135">
        <f>N69</f>
        <v>0.68</v>
      </c>
      <c r="H92" s="136"/>
      <c r="I92" s="133">
        <f>1-(E92/G92)</f>
        <v>0.22058823529411764</v>
      </c>
      <c r="J92" s="134"/>
      <c r="K92" s="33" t="s">
        <v>85</v>
      </c>
      <c r="L92" s="125" t="str">
        <f>IF(I92&lt;-0.6,"１",IF(I92&lt;-0.2,"２",IF(I92&lt;0.2,"３",IF(I92&lt;0.6,"４","５"))))</f>
        <v>４</v>
      </c>
      <c r="M92" s="125"/>
    </row>
    <row r="93" spans="2:19" x14ac:dyDescent="0.15">
      <c r="C93" s="24"/>
      <c r="D93" s="24"/>
      <c r="E93" s="75"/>
      <c r="F93" s="75"/>
      <c r="G93" s="75"/>
      <c r="H93" s="75"/>
      <c r="I93" s="26"/>
      <c r="J93" s="26"/>
    </row>
    <row r="94" spans="2:19" x14ac:dyDescent="0.15">
      <c r="C94" s="22" t="s">
        <v>87</v>
      </c>
      <c r="D94" s="22"/>
      <c r="E94" s="33"/>
      <c r="F94" s="33"/>
      <c r="G94" s="33"/>
    </row>
    <row r="95" spans="2:19" ht="27" customHeight="1" x14ac:dyDescent="0.15">
      <c r="C95" s="128" t="s">
        <v>88</v>
      </c>
      <c r="D95" s="128"/>
      <c r="E95" s="128"/>
      <c r="F95" s="128" t="s">
        <v>89</v>
      </c>
      <c r="G95" s="128"/>
      <c r="H95" s="128"/>
      <c r="I95" s="128" t="s">
        <v>90</v>
      </c>
      <c r="J95" s="129"/>
    </row>
    <row r="96" spans="2:19" x14ac:dyDescent="0.15">
      <c r="C96" s="125" t="s">
        <v>91</v>
      </c>
      <c r="D96" s="125"/>
      <c r="E96" s="125"/>
      <c r="F96" s="127" t="s">
        <v>92</v>
      </c>
      <c r="G96" s="127"/>
      <c r="H96" s="127"/>
      <c r="I96" s="125">
        <v>5</v>
      </c>
      <c r="J96" s="125"/>
    </row>
    <row r="97" spans="3:10" x14ac:dyDescent="0.15">
      <c r="C97" s="125" t="s">
        <v>93</v>
      </c>
      <c r="D97" s="125"/>
      <c r="E97" s="125"/>
      <c r="F97" s="127" t="s">
        <v>94</v>
      </c>
      <c r="G97" s="127"/>
      <c r="H97" s="127"/>
      <c r="I97" s="125">
        <v>4</v>
      </c>
      <c r="J97" s="125"/>
    </row>
    <row r="98" spans="3:10" x14ac:dyDescent="0.15">
      <c r="C98" s="125" t="s">
        <v>95</v>
      </c>
      <c r="D98" s="125"/>
      <c r="E98" s="125"/>
      <c r="F98" s="126" t="s">
        <v>96</v>
      </c>
      <c r="G98" s="127"/>
      <c r="H98" s="127"/>
      <c r="I98" s="125">
        <v>3</v>
      </c>
      <c r="J98" s="125"/>
    </row>
    <row r="99" spans="3:10" x14ac:dyDescent="0.15">
      <c r="C99" s="125" t="s">
        <v>97</v>
      </c>
      <c r="D99" s="125"/>
      <c r="E99" s="125"/>
      <c r="F99" s="126" t="s">
        <v>98</v>
      </c>
      <c r="G99" s="127"/>
      <c r="H99" s="127"/>
      <c r="I99" s="125">
        <v>2</v>
      </c>
      <c r="J99" s="125"/>
    </row>
    <row r="100" spans="3:10" x14ac:dyDescent="0.15">
      <c r="C100" s="125" t="s">
        <v>99</v>
      </c>
      <c r="D100" s="125"/>
      <c r="E100" s="125"/>
      <c r="F100" s="126" t="s">
        <v>100</v>
      </c>
      <c r="G100" s="127"/>
      <c r="H100" s="127"/>
      <c r="I100" s="125">
        <v>1</v>
      </c>
      <c r="J100" s="125"/>
    </row>
  </sheetData>
  <mergeCells count="271">
    <mergeCell ref="C19:R19"/>
    <mergeCell ref="C20:E20"/>
    <mergeCell ref="F20:I20"/>
    <mergeCell ref="L20:M20"/>
    <mergeCell ref="N20:O20"/>
    <mergeCell ref="P20:R20"/>
    <mergeCell ref="B2:S2"/>
    <mergeCell ref="C7:E7"/>
    <mergeCell ref="H7:I7"/>
    <mergeCell ref="B17:D17"/>
    <mergeCell ref="C18:E18"/>
    <mergeCell ref="H18:I18"/>
    <mergeCell ref="C21:E21"/>
    <mergeCell ref="F21:I21"/>
    <mergeCell ref="L21:M21"/>
    <mergeCell ref="N21:O21"/>
    <mergeCell ref="P21:R21"/>
    <mergeCell ref="C22:E22"/>
    <mergeCell ref="F22:I22"/>
    <mergeCell ref="L22:M22"/>
    <mergeCell ref="N22:O22"/>
    <mergeCell ref="P22:R22"/>
    <mergeCell ref="C23:E23"/>
    <mergeCell ref="F23:I23"/>
    <mergeCell ref="L23:M23"/>
    <mergeCell ref="N23:O23"/>
    <mergeCell ref="P23:R23"/>
    <mergeCell ref="C24:E24"/>
    <mergeCell ref="F24:I24"/>
    <mergeCell ref="L24:M24"/>
    <mergeCell ref="N24:O24"/>
    <mergeCell ref="P24:R24"/>
    <mergeCell ref="C25:E25"/>
    <mergeCell ref="F25:I25"/>
    <mergeCell ref="L25:M25"/>
    <mergeCell ref="N25:O25"/>
    <mergeCell ref="P25:R25"/>
    <mergeCell ref="C26:E26"/>
    <mergeCell ref="F26:I26"/>
    <mergeCell ref="L26:M26"/>
    <mergeCell ref="N26:O26"/>
    <mergeCell ref="P26:R26"/>
    <mergeCell ref="C29:E29"/>
    <mergeCell ref="F29:I29"/>
    <mergeCell ref="L29:M29"/>
    <mergeCell ref="N29:O29"/>
    <mergeCell ref="P29:R29"/>
    <mergeCell ref="X29:AA29"/>
    <mergeCell ref="C27:E27"/>
    <mergeCell ref="F27:I27"/>
    <mergeCell ref="L27:M27"/>
    <mergeCell ref="N27:O27"/>
    <mergeCell ref="P27:R27"/>
    <mergeCell ref="C28:E28"/>
    <mergeCell ref="F28:I28"/>
    <mergeCell ref="L28:M28"/>
    <mergeCell ref="N28:O28"/>
    <mergeCell ref="P28:R28"/>
    <mergeCell ref="C30:E30"/>
    <mergeCell ref="F30:I30"/>
    <mergeCell ref="L30:M30"/>
    <mergeCell ref="N30:O30"/>
    <mergeCell ref="P30:R30"/>
    <mergeCell ref="C31:E31"/>
    <mergeCell ref="F31:I31"/>
    <mergeCell ref="L31:M31"/>
    <mergeCell ref="N31:O31"/>
    <mergeCell ref="P31:R31"/>
    <mergeCell ref="C38:E38"/>
    <mergeCell ref="H38:I38"/>
    <mergeCell ref="C39:R39"/>
    <mergeCell ref="C40:E40"/>
    <mergeCell ref="F40:I40"/>
    <mergeCell ref="L40:M40"/>
    <mergeCell ref="N40:O40"/>
    <mergeCell ref="P40:R40"/>
    <mergeCell ref="C32:E32"/>
    <mergeCell ref="F32:I32"/>
    <mergeCell ref="L32:M32"/>
    <mergeCell ref="N32:O32"/>
    <mergeCell ref="P32:R32"/>
    <mergeCell ref="B36:D36"/>
    <mergeCell ref="C41:E41"/>
    <mergeCell ref="F41:I41"/>
    <mergeCell ref="L41:M41"/>
    <mergeCell ref="N41:O41"/>
    <mergeCell ref="P41:R41"/>
    <mergeCell ref="C42:E42"/>
    <mergeCell ref="F42:I42"/>
    <mergeCell ref="L42:M42"/>
    <mergeCell ref="N42:O42"/>
    <mergeCell ref="P42:R42"/>
    <mergeCell ref="C43:E43"/>
    <mergeCell ref="F43:I43"/>
    <mergeCell ref="L43:M43"/>
    <mergeCell ref="N43:O43"/>
    <mergeCell ref="P43:R43"/>
    <mergeCell ref="C44:E44"/>
    <mergeCell ref="F44:I44"/>
    <mergeCell ref="L44:M44"/>
    <mergeCell ref="N44:O44"/>
    <mergeCell ref="P44:R44"/>
    <mergeCell ref="C45:E45"/>
    <mergeCell ref="F45:I45"/>
    <mergeCell ref="L45:M45"/>
    <mergeCell ref="N45:O45"/>
    <mergeCell ref="P45:R45"/>
    <mergeCell ref="C46:E46"/>
    <mergeCell ref="F46:I46"/>
    <mergeCell ref="L46:M46"/>
    <mergeCell ref="N46:O46"/>
    <mergeCell ref="P46:R46"/>
    <mergeCell ref="C47:E47"/>
    <mergeCell ref="F47:I47"/>
    <mergeCell ref="L47:M47"/>
    <mergeCell ref="N47:O47"/>
    <mergeCell ref="P47:R47"/>
    <mergeCell ref="C48:E48"/>
    <mergeCell ref="F48:I48"/>
    <mergeCell ref="L48:M48"/>
    <mergeCell ref="N48:O48"/>
    <mergeCell ref="P48:R48"/>
    <mergeCell ref="C49:E49"/>
    <mergeCell ref="F49:I49"/>
    <mergeCell ref="L49:M49"/>
    <mergeCell ref="N49:O49"/>
    <mergeCell ref="P49:R49"/>
    <mergeCell ref="C50:E50"/>
    <mergeCell ref="F50:I50"/>
    <mergeCell ref="L50:M50"/>
    <mergeCell ref="N50:O50"/>
    <mergeCell ref="P50:R50"/>
    <mergeCell ref="C51:E51"/>
    <mergeCell ref="F51:I51"/>
    <mergeCell ref="L51:M51"/>
    <mergeCell ref="N51:O51"/>
    <mergeCell ref="P51:R51"/>
    <mergeCell ref="C52:E52"/>
    <mergeCell ref="F52:I52"/>
    <mergeCell ref="L52:M52"/>
    <mergeCell ref="N52:O52"/>
    <mergeCell ref="P52:R52"/>
    <mergeCell ref="P58:R58"/>
    <mergeCell ref="C59:G59"/>
    <mergeCell ref="H59:I59"/>
    <mergeCell ref="L59:M59"/>
    <mergeCell ref="N59:O59"/>
    <mergeCell ref="P59:R59"/>
    <mergeCell ref="B57:D57"/>
    <mergeCell ref="H57:I57"/>
    <mergeCell ref="C58:G58"/>
    <mergeCell ref="H58:I58"/>
    <mergeCell ref="K58:M58"/>
    <mergeCell ref="N58:O58"/>
    <mergeCell ref="N62:O62"/>
    <mergeCell ref="C63:G63"/>
    <mergeCell ref="H63:I63"/>
    <mergeCell ref="L63:M63"/>
    <mergeCell ref="N63:O63"/>
    <mergeCell ref="C60:G60"/>
    <mergeCell ref="H60:I60"/>
    <mergeCell ref="L60:M60"/>
    <mergeCell ref="N60:O60"/>
    <mergeCell ref="C61:G61"/>
    <mergeCell ref="H61:I61"/>
    <mergeCell ref="L61:M61"/>
    <mergeCell ref="N61:O61"/>
    <mergeCell ref="C64:G64"/>
    <mergeCell ref="H64:I64"/>
    <mergeCell ref="L64:M64"/>
    <mergeCell ref="C65:G65"/>
    <mergeCell ref="H65:I65"/>
    <mergeCell ref="L65:M65"/>
    <mergeCell ref="C62:G62"/>
    <mergeCell ref="H62:I62"/>
    <mergeCell ref="L62:M62"/>
    <mergeCell ref="C68:G68"/>
    <mergeCell ref="H68:I68"/>
    <mergeCell ref="L68:M68"/>
    <mergeCell ref="C69:G69"/>
    <mergeCell ref="H69:I69"/>
    <mergeCell ref="K69:M69"/>
    <mergeCell ref="C66:G66"/>
    <mergeCell ref="H66:I66"/>
    <mergeCell ref="L66:M66"/>
    <mergeCell ref="C67:G67"/>
    <mergeCell ref="H67:I67"/>
    <mergeCell ref="L67:M67"/>
    <mergeCell ref="N69:O69"/>
    <mergeCell ref="P69:R69"/>
    <mergeCell ref="B71:D71"/>
    <mergeCell ref="H72:I72"/>
    <mergeCell ref="C73:G73"/>
    <mergeCell ref="H73:I73"/>
    <mergeCell ref="K73:M73"/>
    <mergeCell ref="N73:O73"/>
    <mergeCell ref="P73:R73"/>
    <mergeCell ref="C74:G74"/>
    <mergeCell ref="H74:I74"/>
    <mergeCell ref="L74:M74"/>
    <mergeCell ref="N74:O74"/>
    <mergeCell ref="P74:R74"/>
    <mergeCell ref="C75:G75"/>
    <mergeCell ref="H75:I75"/>
    <mergeCell ref="L75:M75"/>
    <mergeCell ref="N75:O75"/>
    <mergeCell ref="N78:O78"/>
    <mergeCell ref="C79:G79"/>
    <mergeCell ref="H79:I79"/>
    <mergeCell ref="L79:M79"/>
    <mergeCell ref="C76:G76"/>
    <mergeCell ref="H76:I76"/>
    <mergeCell ref="L76:M76"/>
    <mergeCell ref="N76:O76"/>
    <mergeCell ref="C77:G77"/>
    <mergeCell ref="H77:I77"/>
    <mergeCell ref="L77:M77"/>
    <mergeCell ref="N77:O77"/>
    <mergeCell ref="C80:G80"/>
    <mergeCell ref="H80:I80"/>
    <mergeCell ref="L80:M80"/>
    <mergeCell ref="C81:G81"/>
    <mergeCell ref="H81:I81"/>
    <mergeCell ref="L81:M81"/>
    <mergeCell ref="C78:G78"/>
    <mergeCell ref="H78:I78"/>
    <mergeCell ref="L78:M78"/>
    <mergeCell ref="N84:O84"/>
    <mergeCell ref="P84:R84"/>
    <mergeCell ref="C90:D90"/>
    <mergeCell ref="E90:F90"/>
    <mergeCell ref="G90:H90"/>
    <mergeCell ref="I90:J90"/>
    <mergeCell ref="L90:M90"/>
    <mergeCell ref="C82:G82"/>
    <mergeCell ref="H82:I82"/>
    <mergeCell ref="L82:M82"/>
    <mergeCell ref="C83:G83"/>
    <mergeCell ref="H83:I83"/>
    <mergeCell ref="L83:M83"/>
    <mergeCell ref="L91:M91"/>
    <mergeCell ref="C92:D92"/>
    <mergeCell ref="E92:F92"/>
    <mergeCell ref="G92:H92"/>
    <mergeCell ref="I92:J92"/>
    <mergeCell ref="L92:M92"/>
    <mergeCell ref="C84:G84"/>
    <mergeCell ref="H84:I84"/>
    <mergeCell ref="K84:M84"/>
    <mergeCell ref="C95:E95"/>
    <mergeCell ref="F95:H95"/>
    <mergeCell ref="I95:J95"/>
    <mergeCell ref="C96:E96"/>
    <mergeCell ref="F96:H96"/>
    <mergeCell ref="I96:J96"/>
    <mergeCell ref="C91:D91"/>
    <mergeCell ref="E91:F91"/>
    <mergeCell ref="G91:H91"/>
    <mergeCell ref="I91:J91"/>
    <mergeCell ref="C99:E99"/>
    <mergeCell ref="F99:H99"/>
    <mergeCell ref="I99:J99"/>
    <mergeCell ref="C100:E100"/>
    <mergeCell ref="F100:H100"/>
    <mergeCell ref="I100:J100"/>
    <mergeCell ref="C97:E97"/>
    <mergeCell ref="F97:H97"/>
    <mergeCell ref="I97:J97"/>
    <mergeCell ref="C98:E98"/>
    <mergeCell ref="F98:H98"/>
    <mergeCell ref="I98:J98"/>
  </mergeCells>
  <phoneticPr fontId="3"/>
  <pageMargins left="0.59055118110236227" right="0.23622047244094491" top="0.74803149606299213" bottom="0.74803149606299213" header="0.31496062992125984" footer="0.31496062992125984"/>
  <pageSetup paperSize="9" scale="83" orientation="portrait" r:id="rId1"/>
  <headerFooter alignWithMargins="0">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2B1D5-C011-4AB9-8C25-FA758AEE8716}">
  <sheetPr>
    <tabColor theme="4" tint="0.59999389629810485"/>
  </sheetPr>
  <dimension ref="B1:AH60"/>
  <sheetViews>
    <sheetView view="pageBreakPreview" zoomScale="75" zoomScaleNormal="75" zoomScaleSheetLayoutView="75" zoomScalePageLayoutView="50" workbookViewId="0">
      <selection activeCell="D64" sqref="D64"/>
    </sheetView>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46</v>
      </c>
      <c r="C2" s="261" t="s">
        <v>290</v>
      </c>
      <c r="D2" s="264"/>
      <c r="E2" s="264"/>
      <c r="F2" s="264"/>
      <c r="G2" s="262"/>
      <c r="H2" s="77"/>
      <c r="I2" s="78"/>
      <c r="K2" s="76" t="s">
        <v>102</v>
      </c>
      <c r="M2" s="79"/>
      <c r="N2" s="79"/>
      <c r="O2" s="79"/>
      <c r="P2" s="79"/>
      <c r="Q2" s="79"/>
      <c r="R2" s="80"/>
    </row>
    <row r="3" spans="2:26" ht="15" customHeight="1" x14ac:dyDescent="0.15">
      <c r="B3" s="263"/>
      <c r="C3" s="265"/>
      <c r="D3" s="266"/>
      <c r="E3" s="266"/>
      <c r="F3" s="266"/>
      <c r="G3" s="267"/>
      <c r="H3" s="81">
        <v>1000</v>
      </c>
      <c r="I3" s="78" t="s">
        <v>103</v>
      </c>
      <c r="K3" s="76" t="s">
        <v>291</v>
      </c>
      <c r="N3" s="79"/>
      <c r="R3" s="80"/>
    </row>
    <row r="4" spans="2:26" ht="15" customHeight="1" x14ac:dyDescent="0.15">
      <c r="B4" s="268" t="s">
        <v>105</v>
      </c>
      <c r="C4" s="269"/>
      <c r="D4" s="263" t="s">
        <v>106</v>
      </c>
      <c r="E4" s="263" t="s">
        <v>48</v>
      </c>
      <c r="F4" s="263" t="s">
        <v>49</v>
      </c>
      <c r="G4" s="263" t="s">
        <v>50</v>
      </c>
      <c r="H4" s="263" t="s">
        <v>51</v>
      </c>
      <c r="I4" s="263" t="s">
        <v>52</v>
      </c>
      <c r="K4" s="76" t="s">
        <v>21</v>
      </c>
      <c r="L4" s="76">
        <v>21500</v>
      </c>
      <c r="N4" s="79"/>
      <c r="R4" s="80"/>
    </row>
    <row r="5" spans="2:26" ht="15" customHeight="1" x14ac:dyDescent="0.15">
      <c r="B5" s="270"/>
      <c r="C5" s="271"/>
      <c r="D5" s="263"/>
      <c r="E5" s="263"/>
      <c r="F5" s="263"/>
      <c r="G5" s="263"/>
      <c r="H5" s="263"/>
      <c r="I5" s="263"/>
      <c r="K5" s="76" t="s">
        <v>22</v>
      </c>
      <c r="L5" s="76">
        <v>19000</v>
      </c>
      <c r="N5" s="79"/>
      <c r="R5" s="80"/>
    </row>
    <row r="6" spans="2:26" ht="15" customHeight="1" x14ac:dyDescent="0.15">
      <c r="B6" s="259" t="s">
        <v>292</v>
      </c>
      <c r="C6" s="260"/>
      <c r="D6" s="82" t="s">
        <v>293</v>
      </c>
      <c r="E6" s="83"/>
      <c r="F6" s="84"/>
      <c r="G6" s="85"/>
      <c r="H6" s="85"/>
      <c r="I6" s="86" t="s">
        <v>294</v>
      </c>
      <c r="K6" s="76" t="s">
        <v>295</v>
      </c>
      <c r="L6" s="76">
        <v>21500</v>
      </c>
      <c r="N6" s="79"/>
      <c r="P6" s="87"/>
      <c r="R6" s="88"/>
    </row>
    <row r="7" spans="2:26" ht="15" customHeight="1" x14ac:dyDescent="0.15">
      <c r="B7" s="257"/>
      <c r="C7" s="258"/>
      <c r="D7" s="89"/>
      <c r="E7" s="90">
        <v>0.53</v>
      </c>
      <c r="F7" s="91" t="s">
        <v>110</v>
      </c>
      <c r="G7" s="92">
        <v>8040</v>
      </c>
      <c r="H7" s="92">
        <f>TRUNC(E7*G7,0)</f>
        <v>4261</v>
      </c>
      <c r="I7" s="93"/>
      <c r="K7" s="76" t="s">
        <v>296</v>
      </c>
      <c r="L7" s="76">
        <v>19900</v>
      </c>
      <c r="N7" s="79"/>
      <c r="R7" s="80"/>
    </row>
    <row r="8" spans="2:26" ht="15" customHeight="1" x14ac:dyDescent="0.15">
      <c r="B8" s="259" t="s">
        <v>297</v>
      </c>
      <c r="C8" s="260"/>
      <c r="D8" s="82" t="s">
        <v>298</v>
      </c>
      <c r="E8" s="83"/>
      <c r="F8" s="84"/>
      <c r="G8" s="85"/>
      <c r="H8" s="85"/>
      <c r="I8" s="86" t="s">
        <v>299</v>
      </c>
      <c r="K8" s="76" t="s">
        <v>115</v>
      </c>
      <c r="N8" s="79"/>
      <c r="R8" s="80"/>
    </row>
    <row r="9" spans="2:26" ht="15" customHeight="1" x14ac:dyDescent="0.15">
      <c r="B9" s="257"/>
      <c r="C9" s="258"/>
      <c r="D9" s="89"/>
      <c r="E9" s="90">
        <v>0.53</v>
      </c>
      <c r="F9" s="91" t="s">
        <v>110</v>
      </c>
      <c r="G9" s="92">
        <v>76000</v>
      </c>
      <c r="H9" s="92">
        <f>TRUNC(E9*G9,0)</f>
        <v>40280</v>
      </c>
      <c r="I9" s="93" t="s">
        <v>300</v>
      </c>
      <c r="K9" s="76" t="s">
        <v>118</v>
      </c>
      <c r="L9" s="76">
        <v>38000</v>
      </c>
      <c r="N9" s="79"/>
      <c r="R9" s="80"/>
    </row>
    <row r="10" spans="2:26" ht="15" customHeight="1" x14ac:dyDescent="0.15">
      <c r="B10" s="259" t="s">
        <v>296</v>
      </c>
      <c r="C10" s="260"/>
      <c r="D10" s="82"/>
      <c r="E10" s="83"/>
      <c r="F10" s="84"/>
      <c r="G10" s="85"/>
      <c r="H10" s="85"/>
      <c r="I10" s="86"/>
      <c r="K10" s="76" t="s">
        <v>119</v>
      </c>
      <c r="L10" s="76">
        <f>ROUND(N10/8,0)</f>
        <v>0</v>
      </c>
      <c r="P10" s="79"/>
    </row>
    <row r="11" spans="2:26" ht="15" customHeight="1" x14ac:dyDescent="0.15">
      <c r="B11" s="257"/>
      <c r="C11" s="258"/>
      <c r="D11" s="89"/>
      <c r="E11" s="90">
        <v>0.53</v>
      </c>
      <c r="F11" s="91" t="s">
        <v>110</v>
      </c>
      <c r="G11" s="92">
        <v>19900</v>
      </c>
      <c r="H11" s="92">
        <f>TRUNC(E11*G11,0)</f>
        <v>10547</v>
      </c>
      <c r="I11" s="93"/>
      <c r="K11" s="76" t="s">
        <v>120</v>
      </c>
      <c r="L11" s="76">
        <f>ROUND(N11/8,0)</f>
        <v>0</v>
      </c>
    </row>
    <row r="12" spans="2:26" ht="15" customHeight="1" x14ac:dyDescent="0.15">
      <c r="B12" s="259"/>
      <c r="C12" s="260"/>
      <c r="D12" s="82"/>
      <c r="E12" s="83"/>
      <c r="F12" s="84"/>
      <c r="G12" s="85"/>
      <c r="H12" s="85"/>
      <c r="I12" s="94"/>
    </row>
    <row r="13" spans="2:26" ht="15" customHeight="1" x14ac:dyDescent="0.15">
      <c r="B13" s="257"/>
      <c r="C13" s="258"/>
      <c r="D13" s="89"/>
      <c r="E13" s="90"/>
      <c r="F13" s="91"/>
      <c r="G13" s="92"/>
      <c r="H13" s="92"/>
      <c r="I13" s="93"/>
    </row>
    <row r="14" spans="2:26" ht="15" customHeight="1" x14ac:dyDescent="0.15">
      <c r="B14" s="259"/>
      <c r="C14" s="260"/>
      <c r="D14" s="82"/>
      <c r="E14" s="83"/>
      <c r="F14" s="84"/>
      <c r="G14" s="85"/>
      <c r="H14" s="85"/>
      <c r="I14" s="94"/>
      <c r="N14" s="79"/>
    </row>
    <row r="15" spans="2:26" ht="15" customHeight="1" x14ac:dyDescent="0.15">
      <c r="B15" s="257"/>
      <c r="C15" s="258"/>
      <c r="D15" s="89"/>
      <c r="E15" s="90"/>
      <c r="F15" s="91"/>
      <c r="G15" s="92"/>
      <c r="H15" s="92"/>
      <c r="I15" s="93"/>
    </row>
    <row r="16" spans="2:26" ht="15" customHeight="1" x14ac:dyDescent="0.15">
      <c r="B16" s="259"/>
      <c r="C16" s="260"/>
      <c r="D16" s="82"/>
      <c r="E16" s="83"/>
      <c r="F16" s="84"/>
      <c r="G16" s="85"/>
      <c r="H16" s="85"/>
      <c r="I16" s="95"/>
      <c r="N16" s="79"/>
      <c r="Q16" s="79"/>
      <c r="R16" s="80"/>
      <c r="Z16" s="79"/>
    </row>
    <row r="17" spans="2:34" ht="15" customHeight="1" x14ac:dyDescent="0.15">
      <c r="B17" s="257"/>
      <c r="C17" s="258"/>
      <c r="D17" s="89"/>
      <c r="E17" s="90"/>
      <c r="F17" s="91"/>
      <c r="G17" s="92"/>
      <c r="H17" s="92"/>
      <c r="I17" s="93"/>
      <c r="M17" s="79"/>
      <c r="N17" s="79"/>
      <c r="O17" s="79"/>
      <c r="P17" s="79"/>
      <c r="Q17" s="79"/>
      <c r="R17" s="80"/>
      <c r="W17" s="79"/>
      <c r="X17" s="79"/>
      <c r="Y17" s="79"/>
      <c r="Z17" s="79"/>
      <c r="AA17" s="79"/>
      <c r="AH17" s="96"/>
    </row>
    <row r="18" spans="2:34" ht="15" customHeight="1" x14ac:dyDescent="0.15">
      <c r="B18" s="259"/>
      <c r="C18" s="260"/>
      <c r="D18" s="82"/>
      <c r="E18" s="83"/>
      <c r="F18" s="84"/>
      <c r="G18" s="85"/>
      <c r="H18" s="85"/>
      <c r="I18" s="95"/>
      <c r="N18" s="79"/>
      <c r="R18" s="80"/>
      <c r="X18" s="79"/>
      <c r="AH18" s="96"/>
    </row>
    <row r="19" spans="2:34" ht="15" customHeight="1" x14ac:dyDescent="0.15">
      <c r="B19" s="257"/>
      <c r="C19" s="258"/>
      <c r="D19" s="89"/>
      <c r="E19" s="90"/>
      <c r="F19" s="91"/>
      <c r="G19" s="92"/>
      <c r="H19" s="92"/>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P21" s="87"/>
      <c r="R21" s="88"/>
      <c r="X21" s="79"/>
      <c r="Z21" s="87"/>
      <c r="AB21" s="87"/>
    </row>
    <row r="22" spans="2:34" ht="15" customHeight="1" x14ac:dyDescent="0.15">
      <c r="B22" s="259"/>
      <c r="C22" s="260"/>
      <c r="D22" s="97"/>
      <c r="E22" s="83"/>
      <c r="F22" s="84"/>
      <c r="G22" s="85"/>
      <c r="H22" s="85"/>
      <c r="I22" s="95"/>
      <c r="N22" s="79"/>
      <c r="R22" s="80"/>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1000</v>
      </c>
      <c r="F27" s="91" t="s">
        <v>121</v>
      </c>
      <c r="G27" s="92"/>
      <c r="H27" s="92">
        <f>H7+H9+H11+H13+H15+H17+H19+H21+H23+H25</f>
        <v>55088</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m2</v>
      </c>
      <c r="G29" s="92"/>
      <c r="H29" s="92">
        <f>H27/E27</f>
        <v>55.088000000000001</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c r="C32" s="261"/>
      <c r="D32" s="264"/>
      <c r="E32" s="264"/>
      <c r="F32" s="264"/>
      <c r="G32" s="262"/>
      <c r="H32" s="77"/>
      <c r="I32" s="78"/>
      <c r="N32" s="79"/>
      <c r="R32" s="80"/>
      <c r="X32" s="79"/>
      <c r="AB32" s="80"/>
    </row>
    <row r="33" spans="2:28" ht="15" customHeight="1" x14ac:dyDescent="0.15">
      <c r="B33" s="263"/>
      <c r="C33" s="265"/>
      <c r="D33" s="266"/>
      <c r="E33" s="266"/>
      <c r="F33" s="266"/>
      <c r="G33" s="267"/>
      <c r="H33" s="81"/>
      <c r="I33" s="78"/>
      <c r="N33" s="79"/>
      <c r="R33" s="80"/>
      <c r="X33" s="79"/>
      <c r="AB33" s="80"/>
    </row>
    <row r="34" spans="2:28" ht="15" customHeight="1" x14ac:dyDescent="0.15">
      <c r="B34" s="268"/>
      <c r="C34" s="269"/>
      <c r="D34" s="263"/>
      <c r="E34" s="263"/>
      <c r="F34" s="263"/>
      <c r="G34" s="263"/>
      <c r="H34" s="263"/>
      <c r="I34" s="263"/>
      <c r="R34" s="80"/>
      <c r="X34" s="79"/>
      <c r="AB34" s="80"/>
    </row>
    <row r="35" spans="2:28" ht="15" customHeight="1" x14ac:dyDescent="0.15">
      <c r="B35" s="270"/>
      <c r="C35" s="271"/>
      <c r="D35" s="263"/>
      <c r="E35" s="263"/>
      <c r="F35" s="263"/>
      <c r="G35" s="263"/>
      <c r="H35" s="263"/>
      <c r="I35" s="263"/>
      <c r="AB35" s="103"/>
    </row>
    <row r="36" spans="2:28" ht="15" customHeight="1" x14ac:dyDescent="0.15">
      <c r="B36" s="259"/>
      <c r="C36" s="260"/>
      <c r="D36" s="82"/>
      <c r="E36" s="83"/>
      <c r="F36" s="84"/>
      <c r="G36" s="85"/>
      <c r="H36" s="85"/>
      <c r="I36" s="86"/>
    </row>
    <row r="37" spans="2:28" ht="15" customHeight="1" x14ac:dyDescent="0.15">
      <c r="B37" s="257"/>
      <c r="C37" s="258"/>
      <c r="D37" s="89"/>
      <c r="E37" s="90"/>
      <c r="F37" s="91"/>
      <c r="G37" s="92"/>
      <c r="H37" s="92"/>
      <c r="I37" s="93"/>
    </row>
    <row r="38" spans="2:28" ht="15" customHeight="1" x14ac:dyDescent="0.15">
      <c r="B38" s="259"/>
      <c r="C38" s="260"/>
      <c r="D38" s="82"/>
      <c r="E38" s="83"/>
      <c r="F38" s="84"/>
      <c r="G38" s="85"/>
      <c r="H38" s="85"/>
      <c r="I38" s="86"/>
    </row>
    <row r="39" spans="2:28" ht="15" customHeight="1" x14ac:dyDescent="0.15">
      <c r="B39" s="257"/>
      <c r="C39" s="258"/>
      <c r="D39" s="89"/>
      <c r="E39" s="90"/>
      <c r="F39" s="91"/>
      <c r="G39" s="92"/>
      <c r="H39" s="92"/>
      <c r="I39" s="93"/>
    </row>
    <row r="40" spans="2:28" ht="15" customHeight="1" x14ac:dyDescent="0.15">
      <c r="B40" s="259"/>
      <c r="C40" s="260"/>
      <c r="D40" s="82"/>
      <c r="E40" s="83"/>
      <c r="F40" s="84"/>
      <c r="G40" s="85"/>
      <c r="H40" s="85"/>
      <c r="I40" s="86"/>
    </row>
    <row r="41" spans="2:28" ht="15" customHeight="1" x14ac:dyDescent="0.15">
      <c r="B41" s="257"/>
      <c r="C41" s="258"/>
      <c r="D41" s="89"/>
      <c r="E41" s="90"/>
      <c r="F41" s="91"/>
      <c r="G41" s="92"/>
      <c r="H41" s="92"/>
      <c r="I41" s="93"/>
      <c r="AB41" s="104"/>
    </row>
    <row r="42" spans="2:28" ht="15" customHeight="1" x14ac:dyDescent="0.15">
      <c r="B42" s="259"/>
      <c r="C42" s="260"/>
      <c r="D42" s="82"/>
      <c r="E42" s="83"/>
      <c r="F42" s="84"/>
      <c r="G42" s="85"/>
      <c r="H42" s="85"/>
      <c r="I42" s="86"/>
    </row>
    <row r="43" spans="2:28" ht="15" customHeight="1" x14ac:dyDescent="0.15">
      <c r="B43" s="257"/>
      <c r="C43" s="258"/>
      <c r="D43" s="89"/>
      <c r="E43" s="90"/>
      <c r="F43" s="91"/>
      <c r="G43" s="92"/>
      <c r="H43" s="92"/>
      <c r="I43" s="93"/>
    </row>
    <row r="44" spans="2:28" ht="15" customHeight="1" x14ac:dyDescent="0.15">
      <c r="B44" s="259"/>
      <c r="C44" s="260"/>
      <c r="D44" s="82"/>
      <c r="E44" s="83"/>
      <c r="F44" s="84"/>
      <c r="G44" s="85"/>
      <c r="H44" s="85"/>
      <c r="I44" s="86"/>
    </row>
    <row r="45" spans="2:28" ht="15" customHeight="1" x14ac:dyDescent="0.15">
      <c r="B45" s="257"/>
      <c r="C45" s="258"/>
      <c r="D45" s="89"/>
      <c r="E45" s="90"/>
      <c r="F45" s="91"/>
      <c r="G45" s="92"/>
      <c r="H45" s="92"/>
      <c r="I45" s="93"/>
    </row>
    <row r="46" spans="2:28" ht="15" customHeight="1" x14ac:dyDescent="0.15">
      <c r="B46" s="259"/>
      <c r="C46" s="260"/>
      <c r="D46" s="82"/>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19" ht="15" customHeight="1" x14ac:dyDescent="0.15">
      <c r="B49" s="257"/>
      <c r="C49" s="258"/>
      <c r="D49" s="89"/>
      <c r="E49" s="106"/>
      <c r="F49" s="91"/>
      <c r="G49" s="92"/>
      <c r="H49" s="92"/>
      <c r="I49" s="93"/>
      <c r="Q49" s="96"/>
      <c r="S49" s="96"/>
    </row>
    <row r="50" spans="2:19" ht="15" customHeight="1" x14ac:dyDescent="0.15">
      <c r="B50" s="259"/>
      <c r="C50" s="260"/>
      <c r="D50" s="82"/>
      <c r="E50" s="83"/>
      <c r="F50" s="84"/>
      <c r="G50" s="85"/>
      <c r="H50" s="85"/>
      <c r="I50" s="95"/>
    </row>
    <row r="51" spans="2:19" ht="15" customHeight="1" x14ac:dyDescent="0.15">
      <c r="B51" s="257"/>
      <c r="C51" s="258"/>
      <c r="D51" s="89"/>
      <c r="E51" s="90"/>
      <c r="F51" s="91"/>
      <c r="G51" s="92"/>
      <c r="H51" s="92"/>
      <c r="I51" s="93"/>
    </row>
    <row r="52" spans="2:19" ht="15" customHeight="1" x14ac:dyDescent="0.15">
      <c r="B52" s="259"/>
      <c r="C52" s="260"/>
      <c r="D52" s="82"/>
      <c r="E52" s="83"/>
      <c r="F52" s="84"/>
      <c r="G52" s="85"/>
      <c r="H52" s="85"/>
      <c r="I52" s="94"/>
      <c r="Q52" s="103"/>
    </row>
    <row r="53" spans="2:19" ht="15" customHeight="1" x14ac:dyDescent="0.15">
      <c r="B53" s="257"/>
      <c r="C53" s="258"/>
      <c r="D53" s="89"/>
      <c r="E53" s="90"/>
      <c r="F53" s="91"/>
      <c r="G53" s="92"/>
      <c r="H53" s="92"/>
      <c r="I53" s="93"/>
    </row>
    <row r="54" spans="2:19" ht="15" customHeight="1" x14ac:dyDescent="0.15">
      <c r="B54" s="259"/>
      <c r="C54" s="260"/>
      <c r="D54" s="82"/>
      <c r="E54" s="83"/>
      <c r="F54" s="84"/>
      <c r="G54" s="85"/>
      <c r="H54" s="85"/>
      <c r="I54" s="95"/>
    </row>
    <row r="55" spans="2:19" ht="15" customHeight="1" x14ac:dyDescent="0.15">
      <c r="B55" s="257"/>
      <c r="C55" s="258"/>
      <c r="D55" s="89"/>
      <c r="E55" s="90"/>
      <c r="F55" s="91"/>
      <c r="G55" s="92"/>
      <c r="H55" s="92"/>
      <c r="I55" s="93"/>
    </row>
    <row r="56" spans="2:19" ht="15" customHeight="1" x14ac:dyDescent="0.15">
      <c r="B56" s="261"/>
      <c r="C56" s="262"/>
      <c r="D56" s="82"/>
      <c r="E56" s="83"/>
      <c r="F56" s="84"/>
      <c r="G56" s="85"/>
      <c r="H56" s="85"/>
      <c r="I56" s="95"/>
    </row>
    <row r="57" spans="2:19" ht="15" customHeight="1" x14ac:dyDescent="0.15">
      <c r="B57" s="257"/>
      <c r="C57" s="258"/>
      <c r="D57" s="89"/>
      <c r="E57" s="90"/>
      <c r="F57" s="91"/>
      <c r="G57" s="92"/>
      <c r="H57" s="92"/>
      <c r="I57" s="102"/>
    </row>
    <row r="58" spans="2:19" ht="15" customHeight="1" x14ac:dyDescent="0.15">
      <c r="B58" s="255"/>
      <c r="C58" s="256"/>
      <c r="D58" s="82"/>
      <c r="E58" s="83"/>
      <c r="F58" s="84"/>
      <c r="G58" s="85"/>
      <c r="H58" s="85"/>
      <c r="I58" s="95"/>
    </row>
    <row r="59" spans="2:19" ht="15" customHeight="1" x14ac:dyDescent="0.15">
      <c r="B59" s="257"/>
      <c r="C59" s="258"/>
      <c r="D59" s="89"/>
      <c r="E59" s="90"/>
      <c r="F59" s="91"/>
      <c r="G59" s="92"/>
      <c r="H59" s="92"/>
      <c r="I59" s="101"/>
    </row>
    <row r="60" spans="2:19" ht="15" customHeight="1" x14ac:dyDescent="0.15">
      <c r="E60" s="80"/>
    </row>
  </sheetData>
  <mergeCells count="66">
    <mergeCell ref="B2:B3"/>
    <mergeCell ref="C2:G3"/>
    <mergeCell ref="B4:C5"/>
    <mergeCell ref="D4:D5"/>
    <mergeCell ref="E4:E5"/>
    <mergeCell ref="F4:F5"/>
    <mergeCell ref="G4:G5"/>
    <mergeCell ref="B15:C15"/>
    <mergeCell ref="H4:H5"/>
    <mergeCell ref="I4:I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2:B33"/>
    <mergeCell ref="C32:G33"/>
    <mergeCell ref="B34:C35"/>
    <mergeCell ref="D34:D35"/>
    <mergeCell ref="E34:E35"/>
    <mergeCell ref="F34:F35"/>
    <mergeCell ref="G34:G35"/>
    <mergeCell ref="H34:H35"/>
    <mergeCell ref="I34:I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9:C59"/>
    <mergeCell ref="B52:C52"/>
    <mergeCell ref="B53:C53"/>
    <mergeCell ref="B54:C54"/>
    <mergeCell ref="B55:C55"/>
    <mergeCell ref="B56:C56"/>
    <mergeCell ref="B57:C57"/>
  </mergeCells>
  <phoneticPr fontId="3"/>
  <pageMargins left="0.25" right="0.25" top="0.75" bottom="0.75" header="0.3" footer="0.3"/>
  <pageSetup paperSize="9" scale="119" orientation="landscape" r:id="rId1"/>
  <rowBreaks count="1" manualBreakCount="1">
    <brk id="30"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D259-9A4E-4964-ACD5-C2F82CC692EC}">
  <sheetPr>
    <tabColor theme="4" tint="0.59999389629810485"/>
  </sheetPr>
  <dimension ref="B1:AH60"/>
  <sheetViews>
    <sheetView view="pageBreakPreview" zoomScale="75" zoomScaleNormal="75" zoomScaleSheetLayoutView="75" zoomScalePageLayoutView="50" workbookViewId="0">
      <selection activeCell="N27" sqref="N27"/>
    </sheetView>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281</v>
      </c>
      <c r="D2" s="264"/>
      <c r="E2" s="264"/>
      <c r="F2" s="264"/>
      <c r="G2" s="262"/>
      <c r="H2" s="77"/>
      <c r="I2" s="78"/>
      <c r="K2" s="76" t="s">
        <v>123</v>
      </c>
      <c r="R2" s="80"/>
    </row>
    <row r="3" spans="2:26" ht="15" customHeight="1" x14ac:dyDescent="0.15">
      <c r="B3" s="263"/>
      <c r="C3" s="265"/>
      <c r="D3" s="266"/>
      <c r="E3" s="266"/>
      <c r="F3" s="266"/>
      <c r="G3" s="267"/>
      <c r="H3" s="81">
        <v>1000</v>
      </c>
      <c r="I3" s="78" t="s">
        <v>124</v>
      </c>
      <c r="K3" s="76" t="s">
        <v>265</v>
      </c>
      <c r="R3" s="80"/>
    </row>
    <row r="4" spans="2:26" ht="15" customHeight="1" x14ac:dyDescent="0.15">
      <c r="B4" s="268" t="s">
        <v>125</v>
      </c>
      <c r="C4" s="269"/>
      <c r="D4" s="263" t="s">
        <v>126</v>
      </c>
      <c r="E4" s="263" t="s">
        <v>33</v>
      </c>
      <c r="F4" s="263" t="s">
        <v>34</v>
      </c>
      <c r="G4" s="263" t="s">
        <v>127</v>
      </c>
      <c r="H4" s="263" t="s">
        <v>128</v>
      </c>
      <c r="I4" s="263" t="s">
        <v>36</v>
      </c>
      <c r="K4" s="76" t="s">
        <v>56</v>
      </c>
      <c r="L4" s="76">
        <v>21500</v>
      </c>
      <c r="M4" s="76" t="s">
        <v>129</v>
      </c>
      <c r="R4" s="80"/>
    </row>
    <row r="5" spans="2:26" ht="15" customHeight="1" x14ac:dyDescent="0.15">
      <c r="B5" s="270"/>
      <c r="C5" s="271"/>
      <c r="D5" s="263"/>
      <c r="E5" s="263"/>
      <c r="F5" s="263"/>
      <c r="G5" s="263"/>
      <c r="H5" s="263"/>
      <c r="I5" s="263"/>
      <c r="K5" s="76" t="s">
        <v>57</v>
      </c>
      <c r="L5" s="76">
        <v>19000</v>
      </c>
      <c r="M5" s="76" t="s">
        <v>129</v>
      </c>
      <c r="R5" s="80"/>
    </row>
    <row r="6" spans="2:26" ht="15" customHeight="1" x14ac:dyDescent="0.15">
      <c r="B6" s="259" t="s">
        <v>282</v>
      </c>
      <c r="C6" s="260"/>
      <c r="D6" s="82" t="s">
        <v>283</v>
      </c>
      <c r="E6" s="83"/>
      <c r="F6" s="84"/>
      <c r="G6" s="85"/>
      <c r="H6" s="85"/>
      <c r="I6" s="86" t="s">
        <v>284</v>
      </c>
      <c r="K6" s="76" t="s">
        <v>15</v>
      </c>
      <c r="L6" s="76">
        <v>21500</v>
      </c>
      <c r="M6" s="76" t="s">
        <v>129</v>
      </c>
      <c r="R6" s="88"/>
    </row>
    <row r="7" spans="2:26" ht="15" customHeight="1" x14ac:dyDescent="0.15">
      <c r="B7" s="257"/>
      <c r="C7" s="258"/>
      <c r="D7" s="89"/>
      <c r="E7" s="90">
        <v>0.68</v>
      </c>
      <c r="F7" s="91" t="s">
        <v>13</v>
      </c>
      <c r="G7" s="92">
        <v>8040</v>
      </c>
      <c r="H7" s="92">
        <f>TRUNC(E7*G7,0)</f>
        <v>5467</v>
      </c>
      <c r="I7" s="93"/>
      <c r="K7" s="76" t="s">
        <v>111</v>
      </c>
      <c r="L7" s="76">
        <v>19900</v>
      </c>
      <c r="M7" s="76" t="s">
        <v>129</v>
      </c>
      <c r="R7" s="80"/>
    </row>
    <row r="8" spans="2:26" ht="15" customHeight="1" x14ac:dyDescent="0.15">
      <c r="B8" s="259" t="s">
        <v>285</v>
      </c>
      <c r="C8" s="260"/>
      <c r="D8" s="82" t="s">
        <v>286</v>
      </c>
      <c r="E8" s="83"/>
      <c r="F8" s="84"/>
      <c r="G8" s="85"/>
      <c r="H8" s="85"/>
      <c r="I8" s="86" t="s">
        <v>287</v>
      </c>
      <c r="K8" s="76" t="s">
        <v>134</v>
      </c>
      <c r="R8" s="80"/>
    </row>
    <row r="9" spans="2:26" ht="15" customHeight="1" x14ac:dyDescent="0.15">
      <c r="B9" s="257"/>
      <c r="C9" s="258"/>
      <c r="D9" s="89"/>
      <c r="E9" s="90">
        <v>0.68</v>
      </c>
      <c r="F9" s="91" t="s">
        <v>13</v>
      </c>
      <c r="G9" s="92">
        <v>68000</v>
      </c>
      <c r="H9" s="92">
        <f>TRUNC(E9*G9,0)</f>
        <v>46240</v>
      </c>
      <c r="I9" s="93" t="s">
        <v>288</v>
      </c>
      <c r="K9" s="76" t="s">
        <v>135</v>
      </c>
      <c r="L9" s="76">
        <v>38000</v>
      </c>
      <c r="M9" s="76" t="s">
        <v>136</v>
      </c>
      <c r="N9" s="76">
        <v>38000</v>
      </c>
      <c r="O9" s="76" t="s">
        <v>136</v>
      </c>
      <c r="P9" s="76" t="s">
        <v>137</v>
      </c>
      <c r="R9" s="80"/>
    </row>
    <row r="10" spans="2:26" ht="15" customHeight="1" x14ac:dyDescent="0.15">
      <c r="B10" s="259" t="s">
        <v>289</v>
      </c>
      <c r="C10" s="260"/>
      <c r="D10" s="82"/>
      <c r="E10" s="83"/>
      <c r="F10" s="84"/>
      <c r="G10" s="85"/>
      <c r="H10" s="85"/>
      <c r="I10" s="86"/>
      <c r="K10" s="76" t="s">
        <v>138</v>
      </c>
      <c r="L10" s="76">
        <f>ROUND(N10/8,0)</f>
        <v>3113</v>
      </c>
      <c r="M10" s="76" t="s">
        <v>20</v>
      </c>
      <c r="N10" s="76">
        <v>24900</v>
      </c>
      <c r="O10" s="76" t="s">
        <v>136</v>
      </c>
      <c r="P10" s="76" t="s">
        <v>139</v>
      </c>
      <c r="Q10" s="76" t="s">
        <v>140</v>
      </c>
    </row>
    <row r="11" spans="2:26" ht="15" customHeight="1" x14ac:dyDescent="0.15">
      <c r="B11" s="257"/>
      <c r="C11" s="258"/>
      <c r="D11" s="89"/>
      <c r="E11" s="90">
        <v>0.68</v>
      </c>
      <c r="F11" s="91" t="s">
        <v>13</v>
      </c>
      <c r="G11" s="92">
        <v>19900</v>
      </c>
      <c r="H11" s="92">
        <f>TRUNC(E11*G11,0)</f>
        <v>13532</v>
      </c>
      <c r="I11" s="93"/>
      <c r="K11" s="76" t="s">
        <v>141</v>
      </c>
      <c r="L11" s="76">
        <f>ROUND(N11/8,0)</f>
        <v>963</v>
      </c>
      <c r="M11" s="76" t="s">
        <v>20</v>
      </c>
      <c r="N11" s="76">
        <v>7700</v>
      </c>
      <c r="O11" s="76" t="s">
        <v>136</v>
      </c>
      <c r="P11" s="76" t="s">
        <v>142</v>
      </c>
    </row>
    <row r="12" spans="2:26" ht="15" customHeight="1" x14ac:dyDescent="0.15">
      <c r="B12" s="259"/>
      <c r="C12" s="260"/>
      <c r="D12" s="82"/>
      <c r="E12" s="83"/>
      <c r="F12" s="84"/>
      <c r="G12" s="85"/>
      <c r="H12" s="85"/>
      <c r="I12" s="94"/>
    </row>
    <row r="13" spans="2:26" ht="15" customHeight="1" x14ac:dyDescent="0.15">
      <c r="B13" s="257"/>
      <c r="C13" s="258"/>
      <c r="D13" s="89"/>
      <c r="E13" s="90"/>
      <c r="F13" s="91"/>
      <c r="G13" s="92"/>
      <c r="H13" s="92"/>
      <c r="I13" s="93"/>
    </row>
    <row r="14" spans="2:26" ht="15" customHeight="1" x14ac:dyDescent="0.15">
      <c r="B14" s="259"/>
      <c r="C14" s="260"/>
      <c r="D14" s="82"/>
      <c r="E14" s="83"/>
      <c r="F14" s="84"/>
      <c r="G14" s="85"/>
      <c r="H14" s="85"/>
      <c r="I14" s="94"/>
      <c r="N14" s="79"/>
    </row>
    <row r="15" spans="2:26" ht="15" customHeight="1" x14ac:dyDescent="0.15">
      <c r="B15" s="257"/>
      <c r="C15" s="258"/>
      <c r="D15" s="89"/>
      <c r="E15" s="90"/>
      <c r="F15" s="91"/>
      <c r="G15" s="92"/>
      <c r="H15" s="92"/>
      <c r="I15" s="93"/>
    </row>
    <row r="16" spans="2:26" ht="15" customHeight="1" x14ac:dyDescent="0.15">
      <c r="B16" s="259"/>
      <c r="C16" s="260"/>
      <c r="D16" s="82"/>
      <c r="E16" s="83"/>
      <c r="F16" s="84"/>
      <c r="G16" s="85"/>
      <c r="H16" s="85"/>
      <c r="I16" s="95"/>
      <c r="N16" s="79"/>
      <c r="Q16" s="79"/>
      <c r="R16" s="80"/>
      <c r="Z16" s="79"/>
    </row>
    <row r="17" spans="2:34" ht="15" customHeight="1" x14ac:dyDescent="0.15">
      <c r="B17" s="257"/>
      <c r="C17" s="258"/>
      <c r="D17" s="89"/>
      <c r="E17" s="90"/>
      <c r="F17" s="91"/>
      <c r="G17" s="92"/>
      <c r="H17" s="92"/>
      <c r="I17" s="93"/>
      <c r="M17" s="79"/>
      <c r="N17" s="79"/>
      <c r="O17" s="79"/>
      <c r="P17" s="79"/>
      <c r="Q17" s="79"/>
      <c r="R17" s="80"/>
      <c r="W17" s="79"/>
      <c r="X17" s="79"/>
      <c r="Y17" s="79"/>
      <c r="Z17" s="79"/>
      <c r="AA17" s="79"/>
      <c r="AH17" s="96"/>
    </row>
    <row r="18" spans="2:34" ht="15" customHeight="1" x14ac:dyDescent="0.15">
      <c r="B18" s="259"/>
      <c r="C18" s="260"/>
      <c r="D18" s="82"/>
      <c r="E18" s="83"/>
      <c r="F18" s="84"/>
      <c r="G18" s="85"/>
      <c r="H18" s="85"/>
      <c r="I18" s="95"/>
      <c r="N18" s="79"/>
      <c r="R18" s="80"/>
      <c r="X18" s="79"/>
      <c r="AH18" s="96"/>
    </row>
    <row r="19" spans="2:34" ht="15" customHeight="1" x14ac:dyDescent="0.15">
      <c r="B19" s="257"/>
      <c r="C19" s="258"/>
      <c r="D19" s="89"/>
      <c r="E19" s="90"/>
      <c r="F19" s="91"/>
      <c r="G19" s="92"/>
      <c r="H19" s="92"/>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P21" s="87"/>
      <c r="R21" s="88"/>
      <c r="X21" s="79"/>
      <c r="Z21" s="87"/>
      <c r="AB21" s="87"/>
    </row>
    <row r="22" spans="2:34" ht="15" customHeight="1" x14ac:dyDescent="0.15">
      <c r="B22" s="259"/>
      <c r="C22" s="260"/>
      <c r="D22" s="97"/>
      <c r="E22" s="83"/>
      <c r="F22" s="84"/>
      <c r="G22" s="85"/>
      <c r="H22" s="85"/>
      <c r="I22" s="95"/>
      <c r="N22" s="79"/>
      <c r="R22" s="80"/>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1000</v>
      </c>
      <c r="F27" s="91" t="s">
        <v>1</v>
      </c>
      <c r="G27" s="92"/>
      <c r="H27" s="92">
        <f>H7+H9+H11+H13+H15+H17+H19+H21+H23+H25</f>
        <v>65239</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m2</v>
      </c>
      <c r="G29" s="92"/>
      <c r="H29" s="92">
        <f>H27/E27</f>
        <v>65.239000000000004</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c r="C32" s="261"/>
      <c r="D32" s="264"/>
      <c r="E32" s="264"/>
      <c r="F32" s="264"/>
      <c r="G32" s="262"/>
      <c r="H32" s="77"/>
      <c r="I32" s="78"/>
      <c r="N32" s="79"/>
      <c r="R32" s="80"/>
      <c r="X32" s="79"/>
      <c r="AB32" s="80"/>
    </row>
    <row r="33" spans="2:28" ht="15" customHeight="1" x14ac:dyDescent="0.15">
      <c r="B33" s="263"/>
      <c r="C33" s="265"/>
      <c r="D33" s="266"/>
      <c r="E33" s="266"/>
      <c r="F33" s="266"/>
      <c r="G33" s="267"/>
      <c r="H33" s="81"/>
      <c r="I33" s="78"/>
      <c r="N33" s="79"/>
      <c r="R33" s="80"/>
      <c r="X33" s="79"/>
      <c r="AB33" s="80"/>
    </row>
    <row r="34" spans="2:28" ht="15" customHeight="1" x14ac:dyDescent="0.15">
      <c r="B34" s="268"/>
      <c r="C34" s="269"/>
      <c r="D34" s="263"/>
      <c r="E34" s="263"/>
      <c r="F34" s="263"/>
      <c r="G34" s="263"/>
      <c r="H34" s="263"/>
      <c r="I34" s="263"/>
      <c r="R34" s="80"/>
      <c r="X34" s="79"/>
      <c r="AB34" s="80"/>
    </row>
    <row r="35" spans="2:28" ht="15" customHeight="1" x14ac:dyDescent="0.15">
      <c r="B35" s="270"/>
      <c r="C35" s="271"/>
      <c r="D35" s="263"/>
      <c r="E35" s="263"/>
      <c r="F35" s="263"/>
      <c r="G35" s="263"/>
      <c r="H35" s="263"/>
      <c r="I35" s="263"/>
      <c r="AB35" s="103"/>
    </row>
    <row r="36" spans="2:28" ht="15" customHeight="1" x14ac:dyDescent="0.15">
      <c r="B36" s="259"/>
      <c r="C36" s="260"/>
      <c r="D36" s="82"/>
      <c r="E36" s="83"/>
      <c r="F36" s="84"/>
      <c r="G36" s="85"/>
      <c r="H36" s="85"/>
      <c r="I36" s="86"/>
    </row>
    <row r="37" spans="2:28" ht="15" customHeight="1" x14ac:dyDescent="0.15">
      <c r="B37" s="257"/>
      <c r="C37" s="258"/>
      <c r="D37" s="89"/>
      <c r="E37" s="90"/>
      <c r="F37" s="91"/>
      <c r="G37" s="92"/>
      <c r="H37" s="92"/>
      <c r="I37" s="93"/>
    </row>
    <row r="38" spans="2:28" ht="15" customHeight="1" x14ac:dyDescent="0.15">
      <c r="B38" s="259"/>
      <c r="C38" s="260"/>
      <c r="D38" s="82"/>
      <c r="E38" s="83"/>
      <c r="F38" s="84"/>
      <c r="G38" s="85"/>
      <c r="H38" s="85"/>
      <c r="I38" s="86"/>
    </row>
    <row r="39" spans="2:28" ht="15" customHeight="1" x14ac:dyDescent="0.15">
      <c r="B39" s="257"/>
      <c r="C39" s="258"/>
      <c r="D39" s="89"/>
      <c r="E39" s="90"/>
      <c r="F39" s="91"/>
      <c r="G39" s="92"/>
      <c r="H39" s="92"/>
      <c r="I39" s="93"/>
    </row>
    <row r="40" spans="2:28" ht="15" customHeight="1" x14ac:dyDescent="0.15">
      <c r="B40" s="259"/>
      <c r="C40" s="260"/>
      <c r="D40" s="82"/>
      <c r="E40" s="83"/>
      <c r="F40" s="84"/>
      <c r="G40" s="85"/>
      <c r="H40" s="85"/>
      <c r="I40" s="86"/>
    </row>
    <row r="41" spans="2:28" ht="15" customHeight="1" x14ac:dyDescent="0.15">
      <c r="B41" s="257"/>
      <c r="C41" s="258"/>
      <c r="D41" s="89"/>
      <c r="E41" s="90"/>
      <c r="F41" s="91"/>
      <c r="G41" s="92"/>
      <c r="H41" s="92"/>
      <c r="I41" s="93"/>
      <c r="AB41" s="104"/>
    </row>
    <row r="42" spans="2:28" ht="15" customHeight="1" x14ac:dyDescent="0.15">
      <c r="B42" s="259"/>
      <c r="C42" s="260"/>
      <c r="D42" s="82"/>
      <c r="E42" s="83"/>
      <c r="F42" s="84"/>
      <c r="G42" s="85"/>
      <c r="H42" s="85"/>
      <c r="I42" s="86"/>
    </row>
    <row r="43" spans="2:28" ht="15" customHeight="1" x14ac:dyDescent="0.15">
      <c r="B43" s="257"/>
      <c r="C43" s="258"/>
      <c r="D43" s="89"/>
      <c r="E43" s="90"/>
      <c r="F43" s="91"/>
      <c r="G43" s="92"/>
      <c r="H43" s="92"/>
      <c r="I43" s="93"/>
    </row>
    <row r="44" spans="2:28" ht="15" customHeight="1" x14ac:dyDescent="0.15">
      <c r="B44" s="259"/>
      <c r="C44" s="260"/>
      <c r="D44" s="82"/>
      <c r="E44" s="83"/>
      <c r="F44" s="84"/>
      <c r="G44" s="85"/>
      <c r="H44" s="85"/>
      <c r="I44" s="86"/>
    </row>
    <row r="45" spans="2:28" ht="15" customHeight="1" x14ac:dyDescent="0.15">
      <c r="B45" s="257"/>
      <c r="C45" s="258"/>
      <c r="D45" s="89"/>
      <c r="E45" s="90"/>
      <c r="F45" s="91"/>
      <c r="G45" s="92"/>
      <c r="H45" s="92"/>
      <c r="I45" s="93"/>
    </row>
    <row r="46" spans="2:28" ht="15" customHeight="1" x14ac:dyDescent="0.15">
      <c r="B46" s="259"/>
      <c r="C46" s="260"/>
      <c r="D46" s="82"/>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19" ht="15" customHeight="1" x14ac:dyDescent="0.15">
      <c r="B49" s="257"/>
      <c r="C49" s="258"/>
      <c r="D49" s="89"/>
      <c r="E49" s="106"/>
      <c r="F49" s="91"/>
      <c r="G49" s="92"/>
      <c r="H49" s="92"/>
      <c r="I49" s="93"/>
      <c r="Q49" s="96"/>
      <c r="S49" s="96"/>
    </row>
    <row r="50" spans="2:19" ht="15" customHeight="1" x14ac:dyDescent="0.15">
      <c r="B50" s="259"/>
      <c r="C50" s="260"/>
      <c r="D50" s="82"/>
      <c r="E50" s="83"/>
      <c r="F50" s="84"/>
      <c r="G50" s="85"/>
      <c r="H50" s="85"/>
      <c r="I50" s="95"/>
    </row>
    <row r="51" spans="2:19" ht="15" customHeight="1" x14ac:dyDescent="0.15">
      <c r="B51" s="257"/>
      <c r="C51" s="258"/>
      <c r="D51" s="89"/>
      <c r="E51" s="90"/>
      <c r="F51" s="91"/>
      <c r="G51" s="92"/>
      <c r="H51" s="92"/>
      <c r="I51" s="93"/>
    </row>
    <row r="52" spans="2:19" ht="15" customHeight="1" x14ac:dyDescent="0.15">
      <c r="B52" s="259"/>
      <c r="C52" s="260"/>
      <c r="D52" s="82"/>
      <c r="E52" s="83"/>
      <c r="F52" s="84"/>
      <c r="G52" s="85"/>
      <c r="H52" s="85"/>
      <c r="I52" s="94"/>
      <c r="Q52" s="103"/>
    </row>
    <row r="53" spans="2:19" ht="15" customHeight="1" x14ac:dyDescent="0.15">
      <c r="B53" s="257"/>
      <c r="C53" s="258"/>
      <c r="D53" s="89"/>
      <c r="E53" s="90"/>
      <c r="F53" s="91"/>
      <c r="G53" s="92"/>
      <c r="H53" s="92"/>
      <c r="I53" s="93"/>
    </row>
    <row r="54" spans="2:19" ht="15" customHeight="1" x14ac:dyDescent="0.15">
      <c r="B54" s="259"/>
      <c r="C54" s="260"/>
      <c r="D54" s="82"/>
      <c r="E54" s="83"/>
      <c r="F54" s="84"/>
      <c r="G54" s="85"/>
      <c r="H54" s="85"/>
      <c r="I54" s="95"/>
    </row>
    <row r="55" spans="2:19" ht="15" customHeight="1" x14ac:dyDescent="0.15">
      <c r="B55" s="257"/>
      <c r="C55" s="258"/>
      <c r="D55" s="89"/>
      <c r="E55" s="90"/>
      <c r="F55" s="91"/>
      <c r="G55" s="92"/>
      <c r="H55" s="92"/>
      <c r="I55" s="93"/>
    </row>
    <row r="56" spans="2:19" ht="15" customHeight="1" x14ac:dyDescent="0.15">
      <c r="B56" s="261"/>
      <c r="C56" s="262"/>
      <c r="D56" s="82"/>
      <c r="E56" s="83"/>
      <c r="F56" s="84"/>
      <c r="G56" s="85"/>
      <c r="H56" s="85"/>
      <c r="I56" s="95"/>
    </row>
    <row r="57" spans="2:19" ht="15" customHeight="1" x14ac:dyDescent="0.15">
      <c r="B57" s="257"/>
      <c r="C57" s="258"/>
      <c r="D57" s="89"/>
      <c r="E57" s="90"/>
      <c r="F57" s="91"/>
      <c r="G57" s="92"/>
      <c r="H57" s="92"/>
      <c r="I57" s="102"/>
    </row>
    <row r="58" spans="2:19" ht="15" customHeight="1" x14ac:dyDescent="0.15">
      <c r="B58" s="255"/>
      <c r="C58" s="256"/>
      <c r="D58" s="82"/>
      <c r="E58" s="83"/>
      <c r="F58" s="84"/>
      <c r="G58" s="85"/>
      <c r="H58" s="85"/>
      <c r="I58" s="95"/>
    </row>
    <row r="59" spans="2:19" ht="15" customHeight="1" x14ac:dyDescent="0.15">
      <c r="B59" s="257"/>
      <c r="C59" s="258"/>
      <c r="D59" s="89"/>
      <c r="E59" s="90"/>
      <c r="F59" s="91"/>
      <c r="G59" s="92"/>
      <c r="H59" s="92"/>
      <c r="I59" s="101"/>
    </row>
    <row r="60" spans="2:19" ht="15" customHeight="1" x14ac:dyDescent="0.15">
      <c r="E60" s="80"/>
    </row>
  </sheetData>
  <mergeCells count="66">
    <mergeCell ref="B2:B3"/>
    <mergeCell ref="C2:G3"/>
    <mergeCell ref="B4:C5"/>
    <mergeCell ref="D4:D5"/>
    <mergeCell ref="E4:E5"/>
    <mergeCell ref="F4:F5"/>
    <mergeCell ref="G4:G5"/>
    <mergeCell ref="B15:C15"/>
    <mergeCell ref="H4:H5"/>
    <mergeCell ref="I4:I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2:B33"/>
    <mergeCell ref="C32:G33"/>
    <mergeCell ref="B34:C35"/>
    <mergeCell ref="D34:D35"/>
    <mergeCell ref="E34:E35"/>
    <mergeCell ref="F34:F35"/>
    <mergeCell ref="G34:G35"/>
    <mergeCell ref="H34:H35"/>
    <mergeCell ref="I34:I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9:C59"/>
    <mergeCell ref="B52:C52"/>
    <mergeCell ref="B53:C53"/>
    <mergeCell ref="B54:C54"/>
    <mergeCell ref="B55:C55"/>
    <mergeCell ref="B56:C56"/>
    <mergeCell ref="B57:C57"/>
  </mergeCells>
  <phoneticPr fontId="3"/>
  <pageMargins left="0.25" right="0.25" top="0.75" bottom="0.75" header="0.3" footer="0.3"/>
  <pageSetup paperSize="9" scale="119" orientation="landscape" r:id="rId1"/>
  <rowBreaks count="1" manualBreakCount="1">
    <brk id="3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C216-4CF9-4A40-AB0E-C032B2D6307F}">
  <sheetPr>
    <tabColor rgb="FFFFC000"/>
    <pageSetUpPr fitToPage="1"/>
  </sheetPr>
  <dimension ref="A1:AA102"/>
  <sheetViews>
    <sheetView showGridLines="0" view="pageBreakPreview" zoomScaleNormal="100" zoomScaleSheetLayoutView="100" workbookViewId="0">
      <selection activeCell="L24" sqref="L24:M24"/>
    </sheetView>
  </sheetViews>
  <sheetFormatPr defaultRowHeight="13.5" x14ac:dyDescent="0.15"/>
  <cols>
    <col min="1" max="1" width="1.625" style="4" customWidth="1"/>
    <col min="2" max="2" width="4.375" style="4" customWidth="1"/>
    <col min="3" max="3" width="3.375" style="4" customWidth="1"/>
    <col min="4" max="4" width="6.25" style="4" customWidth="1"/>
    <col min="5" max="5" width="4.75" style="4" customWidth="1"/>
    <col min="6" max="9" width="4.625" style="4" customWidth="1"/>
    <col min="10" max="10" width="7.625" style="4" customWidth="1"/>
    <col min="11" max="11" width="7.875" style="4" bestFit="1" customWidth="1"/>
    <col min="12" max="13" width="5.625" style="4" customWidth="1"/>
    <col min="14" max="14" width="5.125" style="4" customWidth="1"/>
    <col min="15" max="15" width="5.625" style="4" customWidth="1"/>
    <col min="16" max="18" width="7.625" style="4" customWidth="1"/>
    <col min="19" max="20" width="1.625" style="4" customWidth="1"/>
    <col min="21" max="21" width="3.625" style="4" customWidth="1"/>
    <col min="22" max="29" width="9.75" style="4" customWidth="1"/>
    <col min="30" max="16384" width="9" style="4"/>
  </cols>
  <sheetData>
    <row r="1" spans="2:22" x14ac:dyDescent="0.15">
      <c r="S1" s="5"/>
      <c r="U1" s="6"/>
      <c r="V1" s="6"/>
    </row>
    <row r="2" spans="2:22" ht="21" x14ac:dyDescent="0.2">
      <c r="B2" s="252" t="s">
        <v>61</v>
      </c>
      <c r="C2" s="252"/>
      <c r="D2" s="252"/>
      <c r="E2" s="252"/>
      <c r="F2" s="252"/>
      <c r="G2" s="252"/>
      <c r="H2" s="252"/>
      <c r="I2" s="252"/>
      <c r="J2" s="252"/>
      <c r="K2" s="252"/>
      <c r="L2" s="252"/>
      <c r="M2" s="252"/>
      <c r="N2" s="252"/>
      <c r="O2" s="252"/>
      <c r="P2" s="252"/>
      <c r="Q2" s="252"/>
      <c r="R2" s="252"/>
      <c r="S2" s="252"/>
      <c r="U2" s="6"/>
      <c r="V2" s="6"/>
    </row>
    <row r="3" spans="2:22" ht="19.5" customHeight="1" x14ac:dyDescent="0.15">
      <c r="B3" s="4" t="s">
        <v>25</v>
      </c>
    </row>
    <row r="4" spans="2:22" ht="14.1" customHeight="1" x14ac:dyDescent="0.15">
      <c r="B4" s="7"/>
      <c r="C4" s="8"/>
      <c r="D4" s="8"/>
      <c r="E4" s="8"/>
      <c r="F4" s="8"/>
      <c r="G4" s="8"/>
      <c r="H4" s="8"/>
      <c r="I4" s="8"/>
      <c r="J4" s="8"/>
      <c r="K4" s="8"/>
      <c r="L4" s="8"/>
      <c r="M4" s="8"/>
      <c r="N4" s="8"/>
      <c r="O4" s="8"/>
      <c r="P4" s="8"/>
      <c r="Q4" s="8"/>
      <c r="R4" s="9"/>
      <c r="S4" s="10"/>
    </row>
    <row r="5" spans="2:22" ht="13.5" customHeight="1" x14ac:dyDescent="0.15">
      <c r="B5" s="11"/>
      <c r="R5" s="5"/>
      <c r="S5" s="12"/>
    </row>
    <row r="6" spans="2:22" ht="13.5" customHeight="1" x14ac:dyDescent="0.15">
      <c r="B6" s="11" t="s">
        <v>26</v>
      </c>
      <c r="S6" s="12"/>
    </row>
    <row r="7" spans="2:22" ht="13.5" customHeight="1" x14ac:dyDescent="0.15">
      <c r="B7" s="11"/>
      <c r="C7" s="222" t="s">
        <v>27</v>
      </c>
      <c r="D7" s="222"/>
      <c r="E7" s="222"/>
      <c r="H7" s="253">
        <v>380</v>
      </c>
      <c r="I7" s="253"/>
      <c r="J7" s="21" t="s">
        <v>1</v>
      </c>
      <c r="S7" s="12"/>
    </row>
    <row r="8" spans="2:22" ht="13.5" customHeight="1" x14ac:dyDescent="0.15">
      <c r="B8" s="11"/>
      <c r="S8" s="12"/>
    </row>
    <row r="9" spans="2:22" ht="13.5" customHeight="1" x14ac:dyDescent="0.15">
      <c r="B9" s="11"/>
      <c r="D9" s="4" t="s">
        <v>28</v>
      </c>
      <c r="F9" s="21" t="s">
        <v>62</v>
      </c>
      <c r="N9" s="13"/>
      <c r="O9" s="13"/>
      <c r="S9" s="12"/>
    </row>
    <row r="10" spans="2:22" ht="13.5" customHeight="1" x14ac:dyDescent="0.15">
      <c r="B10" s="11"/>
      <c r="D10" s="4" t="s">
        <v>23</v>
      </c>
      <c r="F10" s="21" t="s">
        <v>63</v>
      </c>
      <c r="L10" s="22"/>
      <c r="M10" s="22"/>
      <c r="N10" s="23"/>
      <c r="O10" s="23"/>
      <c r="P10" s="24"/>
      <c r="Q10" s="24"/>
      <c r="R10" s="24"/>
      <c r="S10" s="12"/>
    </row>
    <row r="11" spans="2:22" ht="13.5" customHeight="1" x14ac:dyDescent="0.15">
      <c r="B11" s="11"/>
      <c r="F11" s="14"/>
      <c r="L11" s="22"/>
      <c r="M11" s="22"/>
      <c r="N11" s="23"/>
      <c r="O11" s="23"/>
      <c r="P11" s="25"/>
      <c r="Q11" s="25"/>
      <c r="R11" s="26"/>
      <c r="S11" s="12"/>
    </row>
    <row r="12" spans="2:22" ht="13.5" customHeight="1" x14ac:dyDescent="0.15">
      <c r="B12" s="11"/>
      <c r="C12" s="27" t="s">
        <v>64</v>
      </c>
      <c r="D12" s="21" t="s">
        <v>65</v>
      </c>
      <c r="F12" s="14"/>
      <c r="L12" s="28" t="s">
        <v>66</v>
      </c>
      <c r="M12" s="22"/>
      <c r="N12" s="23"/>
      <c r="O12" s="23"/>
      <c r="P12" s="29"/>
      <c r="Q12" s="30"/>
      <c r="R12" s="26"/>
      <c r="S12" s="12"/>
    </row>
    <row r="13" spans="2:22" ht="13.5" customHeight="1" x14ac:dyDescent="0.15">
      <c r="B13" s="11"/>
      <c r="C13" s="27" t="s">
        <v>64</v>
      </c>
      <c r="D13" s="21" t="s">
        <v>67</v>
      </c>
      <c r="F13" s="31"/>
      <c r="G13" s="31"/>
      <c r="H13" s="31"/>
      <c r="I13" s="31"/>
      <c r="J13" s="31"/>
      <c r="K13" s="31"/>
      <c r="L13" s="32"/>
      <c r="M13" s="32"/>
      <c r="N13" s="22"/>
      <c r="O13" s="22"/>
      <c r="P13" s="33"/>
      <c r="Q13" s="33"/>
      <c r="R13" s="33"/>
      <c r="S13" s="12"/>
    </row>
    <row r="14" spans="2:22" ht="13.5" customHeight="1" x14ac:dyDescent="0.15">
      <c r="B14" s="11"/>
      <c r="C14" s="27" t="s">
        <v>64</v>
      </c>
      <c r="D14" s="21" t="s">
        <v>68</v>
      </c>
      <c r="F14" s="31"/>
      <c r="G14" s="31"/>
      <c r="H14" s="31"/>
      <c r="I14" s="31"/>
      <c r="J14" s="31"/>
      <c r="K14" s="31"/>
      <c r="L14" s="32"/>
      <c r="M14" s="32"/>
      <c r="N14" s="22"/>
      <c r="O14" s="22"/>
      <c r="P14" s="33"/>
      <c r="Q14" s="33"/>
      <c r="R14" s="33"/>
      <c r="S14" s="12"/>
    </row>
    <row r="15" spans="2:22" ht="13.5" customHeight="1" x14ac:dyDescent="0.15">
      <c r="B15" s="11"/>
      <c r="E15" s="21"/>
      <c r="F15" s="31"/>
      <c r="L15" s="22"/>
      <c r="M15" s="22"/>
      <c r="N15" s="22"/>
      <c r="O15" s="22"/>
      <c r="P15" s="22"/>
      <c r="Q15" s="22"/>
      <c r="R15" s="22"/>
      <c r="S15" s="12"/>
    </row>
    <row r="16" spans="2:22" ht="13.5" customHeight="1" x14ac:dyDescent="0.15">
      <c r="B16" s="11"/>
      <c r="C16" s="27" t="s">
        <v>64</v>
      </c>
      <c r="D16" s="34" t="s">
        <v>69</v>
      </c>
      <c r="E16" s="35"/>
      <c r="F16" s="36"/>
      <c r="G16" s="37"/>
      <c r="H16" s="37"/>
      <c r="I16" s="37"/>
      <c r="J16" s="37"/>
      <c r="K16" s="37"/>
      <c r="L16" s="38"/>
      <c r="M16" s="38"/>
      <c r="N16" s="38"/>
      <c r="O16" s="38"/>
      <c r="P16" s="38"/>
      <c r="Q16" s="38"/>
      <c r="R16" s="38"/>
      <c r="S16" s="12"/>
    </row>
    <row r="17" spans="2:27" ht="13.5" customHeight="1" x14ac:dyDescent="0.15">
      <c r="B17" s="11"/>
      <c r="D17" s="37"/>
      <c r="E17" s="34" t="s">
        <v>70</v>
      </c>
      <c r="F17" s="36"/>
      <c r="G17" s="37"/>
      <c r="H17" s="37"/>
      <c r="I17" s="37"/>
      <c r="J17" s="37"/>
      <c r="K17" s="37"/>
      <c r="L17" s="38"/>
      <c r="M17" s="38"/>
      <c r="N17" s="38"/>
      <c r="O17" s="38"/>
      <c r="P17" s="38"/>
      <c r="Q17" s="38"/>
      <c r="R17" s="38"/>
      <c r="S17" s="12"/>
    </row>
    <row r="18" spans="2:27" ht="13.5" customHeight="1" x14ac:dyDescent="0.15">
      <c r="B18" s="11"/>
      <c r="E18" s="21"/>
      <c r="F18" s="31"/>
      <c r="L18" s="22"/>
      <c r="M18" s="22"/>
      <c r="N18" s="22"/>
      <c r="O18" s="22"/>
      <c r="P18" s="22"/>
      <c r="Q18" s="22"/>
      <c r="R18" s="22"/>
      <c r="S18" s="12"/>
    </row>
    <row r="19" spans="2:27" ht="13.5" customHeight="1" x14ac:dyDescent="0.15">
      <c r="B19" s="254" t="s">
        <v>53</v>
      </c>
      <c r="C19" s="222"/>
      <c r="D19" s="222"/>
      <c r="E19" s="21" t="str">
        <f>F9</f>
        <v>トータルステーションとレベルによる計測及び手作業での管理</v>
      </c>
      <c r="F19" s="31"/>
      <c r="L19" s="22"/>
      <c r="M19" s="22"/>
      <c r="N19" s="22"/>
      <c r="O19" s="22"/>
      <c r="P19" s="22"/>
      <c r="Q19" s="22"/>
      <c r="R19" s="22"/>
      <c r="S19" s="12"/>
    </row>
    <row r="20" spans="2:27" ht="13.5" customHeight="1" x14ac:dyDescent="0.15">
      <c r="B20" s="11"/>
      <c r="C20" s="222" t="s">
        <v>27</v>
      </c>
      <c r="D20" s="222"/>
      <c r="E20" s="222"/>
      <c r="H20" s="172">
        <f>$H$7</f>
        <v>380</v>
      </c>
      <c r="I20" s="172"/>
      <c r="J20" s="39" t="str">
        <f>$J$7</f>
        <v>m2</v>
      </c>
      <c r="S20" s="12"/>
    </row>
    <row r="21" spans="2:27" ht="13.5" customHeight="1" x14ac:dyDescent="0.15">
      <c r="B21" s="11"/>
      <c r="C21" s="223" t="s">
        <v>71</v>
      </c>
      <c r="D21" s="224"/>
      <c r="E21" s="224"/>
      <c r="F21" s="224"/>
      <c r="G21" s="224"/>
      <c r="H21" s="224"/>
      <c r="I21" s="224"/>
      <c r="J21" s="224"/>
      <c r="K21" s="224"/>
      <c r="L21" s="224"/>
      <c r="M21" s="224"/>
      <c r="N21" s="224"/>
      <c r="O21" s="224"/>
      <c r="P21" s="224"/>
      <c r="Q21" s="224"/>
      <c r="R21" s="225"/>
      <c r="S21" s="12"/>
    </row>
    <row r="22" spans="2:27" ht="13.5" customHeight="1" x14ac:dyDescent="0.15">
      <c r="B22" s="11"/>
      <c r="C22" s="226" t="s">
        <v>46</v>
      </c>
      <c r="D22" s="227"/>
      <c r="E22" s="228"/>
      <c r="F22" s="226" t="s">
        <v>47</v>
      </c>
      <c r="G22" s="227"/>
      <c r="H22" s="227"/>
      <c r="I22" s="228"/>
      <c r="J22" s="40" t="s">
        <v>48</v>
      </c>
      <c r="K22" s="41" t="s">
        <v>49</v>
      </c>
      <c r="L22" s="226" t="s">
        <v>50</v>
      </c>
      <c r="M22" s="228"/>
      <c r="N22" s="226" t="s">
        <v>51</v>
      </c>
      <c r="O22" s="228"/>
      <c r="P22" s="229" t="s">
        <v>52</v>
      </c>
      <c r="Q22" s="229"/>
      <c r="R22" s="230"/>
      <c r="S22" s="12"/>
    </row>
    <row r="23" spans="2:27" ht="13.5" customHeight="1" x14ac:dyDescent="0.15">
      <c r="B23" s="11"/>
      <c r="C23" s="206" t="str">
        <f>IF('01(従来)'!B6="","",'01(従来)'!B6)</f>
        <v>機械損料</v>
      </c>
      <c r="D23" s="207"/>
      <c r="E23" s="208"/>
      <c r="F23" s="219" t="str">
        <f>IF('01(従来)'!D6="","",'01(従来)'!D6)</f>
        <v>普及型2級トータルステーション</v>
      </c>
      <c r="G23" s="220"/>
      <c r="H23" s="220"/>
      <c r="I23" s="221"/>
      <c r="J23" s="42">
        <v>0.61</v>
      </c>
      <c r="K23" s="43" t="str">
        <f>IF('01(従来)'!F7="","",'01(従来)'!F7)</f>
        <v>日</v>
      </c>
      <c r="L23" s="212">
        <f>IF('01(従来)'!G7="","",'01(従来)'!G7)</f>
        <v>4980</v>
      </c>
      <c r="M23" s="213"/>
      <c r="N23" s="214">
        <f>IFERROR(ROUNDDOWN(J23*L23,0),"")</f>
        <v>3037</v>
      </c>
      <c r="O23" s="215"/>
      <c r="P23" s="216" t="str">
        <f>IF('01(従来)'!I6="","",'01(従来)'!I6)</f>
        <v/>
      </c>
      <c r="Q23" s="217"/>
      <c r="R23" s="218"/>
      <c r="S23" s="12"/>
    </row>
    <row r="24" spans="2:27" ht="13.5" customHeight="1" x14ac:dyDescent="0.15">
      <c r="B24" s="11"/>
      <c r="C24" s="206" t="str">
        <f>IF('01(従来)'!B8="","",'01(従来)'!B8)</f>
        <v>機械損料</v>
      </c>
      <c r="D24" s="207"/>
      <c r="E24" s="208"/>
      <c r="F24" s="219" t="str">
        <f>IF('01(従来)'!D8="","",'01(従来)'!D8)</f>
        <v>2級レベル</v>
      </c>
      <c r="G24" s="220"/>
      <c r="H24" s="220"/>
      <c r="I24" s="221"/>
      <c r="J24" s="42">
        <v>0.64</v>
      </c>
      <c r="K24" s="43" t="str">
        <f>IF('01(従来)'!F9="","",'01(従来)'!F9)</f>
        <v>日</v>
      </c>
      <c r="L24" s="212">
        <f>IF('01(従来)'!G9="","",'01(従来)'!G9)</f>
        <v>5340</v>
      </c>
      <c r="M24" s="213"/>
      <c r="N24" s="214">
        <f t="shared" ref="N24:N32" si="0">IFERROR(ROUNDDOWN(J24*L24,0),"")</f>
        <v>3417</v>
      </c>
      <c r="O24" s="215"/>
      <c r="P24" s="216" t="str">
        <f>IF('01(従来)'!I8="","",'01(従来)'!I8)</f>
        <v/>
      </c>
      <c r="Q24" s="217"/>
      <c r="R24" s="218"/>
      <c r="S24" s="12"/>
    </row>
    <row r="25" spans="2:27" ht="13.5" customHeight="1" x14ac:dyDescent="0.15">
      <c r="B25" s="11"/>
      <c r="C25" s="206" t="str">
        <f>IF('01(従来)'!B10="","",'01(従来)'!B10)</f>
        <v>測量技師</v>
      </c>
      <c r="D25" s="207"/>
      <c r="E25" s="208"/>
      <c r="F25" s="209" t="str">
        <f>IF('01(従来)'!D10="","",'01(従来)'!D10)</f>
        <v/>
      </c>
      <c r="G25" s="210"/>
      <c r="H25" s="210"/>
      <c r="I25" s="211"/>
      <c r="J25" s="42">
        <v>1.1499999999999999</v>
      </c>
      <c r="K25" s="43" t="str">
        <f>IF('01(従来)'!F11="","",'01(従来)'!F11)</f>
        <v>人</v>
      </c>
      <c r="L25" s="212">
        <f>IF('01(従来)'!G11="","",'01(従来)'!G11)</f>
        <v>40000</v>
      </c>
      <c r="M25" s="213"/>
      <c r="N25" s="214">
        <f t="shared" si="0"/>
        <v>46000</v>
      </c>
      <c r="O25" s="215"/>
      <c r="P25" s="216" t="str">
        <f>IF('01(従来)'!I10="","",'01(従来)'!I10)</f>
        <v/>
      </c>
      <c r="Q25" s="217"/>
      <c r="R25" s="218"/>
      <c r="S25" s="12"/>
    </row>
    <row r="26" spans="2:27" ht="13.5" hidden="1" customHeight="1" x14ac:dyDescent="0.15">
      <c r="B26" s="11"/>
      <c r="C26" s="206" t="str">
        <f>IF('01(従来)'!B12="","",'01(従来)'!B12)</f>
        <v/>
      </c>
      <c r="D26" s="207"/>
      <c r="E26" s="208"/>
      <c r="F26" s="209" t="str">
        <f>IF('01(従来)'!D12="","",'01(従来)'!D12)</f>
        <v/>
      </c>
      <c r="G26" s="210"/>
      <c r="H26" s="210"/>
      <c r="I26" s="211"/>
      <c r="J26" s="44">
        <v>50</v>
      </c>
      <c r="K26" s="43" t="str">
        <f>IF('01(従来)'!F13="","",'01(従来)'!F13)</f>
        <v/>
      </c>
      <c r="L26" s="212" t="str">
        <f>IF('01(従来)'!G13="","",'01(従来)'!G13)</f>
        <v/>
      </c>
      <c r="M26" s="213"/>
      <c r="N26" s="214" t="str">
        <f t="shared" si="0"/>
        <v/>
      </c>
      <c r="O26" s="215"/>
      <c r="P26" s="216" t="str">
        <f>IF('01(従来)'!I12="","",'01(従来)'!I12)</f>
        <v/>
      </c>
      <c r="Q26" s="217"/>
      <c r="R26" s="218"/>
      <c r="S26" s="12"/>
      <c r="V26" s="45"/>
    </row>
    <row r="27" spans="2:27" ht="13.5" hidden="1" customHeight="1" x14ac:dyDescent="0.15">
      <c r="B27" s="11"/>
      <c r="C27" s="206" t="str">
        <f>IF('01(従来)'!B14="","",'01(従来)'!B14)</f>
        <v/>
      </c>
      <c r="D27" s="207"/>
      <c r="E27" s="208"/>
      <c r="F27" s="209" t="str">
        <f>IF('01(従来)'!D14="","",'01(従来)'!D14)</f>
        <v/>
      </c>
      <c r="G27" s="210"/>
      <c r="H27" s="210"/>
      <c r="I27" s="211"/>
      <c r="J27" s="44">
        <v>50</v>
      </c>
      <c r="K27" s="43" t="str">
        <f>IF('01(従来)'!F15="","",'01(従来)'!F15)</f>
        <v/>
      </c>
      <c r="L27" s="212" t="str">
        <f>IF('01(従来)'!G15="","",'01(従来)'!G15)</f>
        <v/>
      </c>
      <c r="M27" s="213"/>
      <c r="N27" s="214" t="str">
        <f t="shared" si="0"/>
        <v/>
      </c>
      <c r="O27" s="215"/>
      <c r="P27" s="216" t="str">
        <f>IF('01(従来)'!I14="","",'01(従来)'!I14)</f>
        <v/>
      </c>
      <c r="Q27" s="217"/>
      <c r="R27" s="218"/>
      <c r="S27" s="12"/>
    </row>
    <row r="28" spans="2:27" ht="13.5" hidden="1" customHeight="1" x14ac:dyDescent="0.15">
      <c r="B28" s="11"/>
      <c r="C28" s="206" t="str">
        <f>IF('01(従来)'!B16="","",'01(従来)'!B16)</f>
        <v/>
      </c>
      <c r="D28" s="207"/>
      <c r="E28" s="208"/>
      <c r="F28" s="187" t="str">
        <f>IF('01(従来)'!D16="","",'01(従来)'!D16)</f>
        <v/>
      </c>
      <c r="G28" s="188"/>
      <c r="H28" s="188"/>
      <c r="I28" s="189"/>
      <c r="J28" s="44"/>
      <c r="K28" s="43" t="str">
        <f>IF('01(従来)'!F17="","",'01(従来)'!F17)</f>
        <v/>
      </c>
      <c r="L28" s="212" t="str">
        <f>IF('01(従来)'!G17="","",'01(従来)'!G17)</f>
        <v/>
      </c>
      <c r="M28" s="213"/>
      <c r="N28" s="214" t="str">
        <f t="shared" si="0"/>
        <v/>
      </c>
      <c r="O28" s="215"/>
      <c r="P28" s="216" t="str">
        <f>IF('01(従来)'!I16="","",'01(従来)'!I16)</f>
        <v/>
      </c>
      <c r="Q28" s="217"/>
      <c r="R28" s="218"/>
      <c r="S28" s="12"/>
    </row>
    <row r="29" spans="2:27" ht="13.5" hidden="1" customHeight="1" x14ac:dyDescent="0.15">
      <c r="B29" s="11"/>
      <c r="C29" s="206" t="str">
        <f>IF('01(従来)'!B18="","",'01(従来)'!B18)</f>
        <v/>
      </c>
      <c r="D29" s="207"/>
      <c r="E29" s="208"/>
      <c r="F29" s="209" t="str">
        <f>IF('01(従来)'!D18="","",'01(従来)'!D18)</f>
        <v/>
      </c>
      <c r="G29" s="210"/>
      <c r="H29" s="210"/>
      <c r="I29" s="211"/>
      <c r="J29" s="46"/>
      <c r="K29" s="43" t="str">
        <f>IF('01(従来)'!F19="","",'01(従来)'!F19)</f>
        <v/>
      </c>
      <c r="L29" s="212" t="str">
        <f>IF('01(従来)'!G19="","",'01(従来)'!G19)</f>
        <v/>
      </c>
      <c r="M29" s="213"/>
      <c r="N29" s="214" t="str">
        <f t="shared" si="0"/>
        <v/>
      </c>
      <c r="O29" s="215"/>
      <c r="P29" s="216" t="str">
        <f>IF('01(従来)'!I18="","",'01(従来)'!I18)</f>
        <v/>
      </c>
      <c r="Q29" s="217"/>
      <c r="R29" s="218"/>
      <c r="S29" s="12"/>
      <c r="V29" s="47"/>
    </row>
    <row r="30" spans="2:27" ht="13.5" hidden="1" customHeight="1" x14ac:dyDescent="0.15">
      <c r="B30" s="11"/>
      <c r="C30" s="206" t="str">
        <f>IF('01(従来)'!B20="","",'01(従来)'!B20)</f>
        <v/>
      </c>
      <c r="D30" s="207"/>
      <c r="E30" s="208"/>
      <c r="F30" s="187" t="str">
        <f>IF('01(従来)'!D20="","",'01(従来)'!D20)</f>
        <v/>
      </c>
      <c r="G30" s="188"/>
      <c r="H30" s="188"/>
      <c r="I30" s="189"/>
      <c r="J30" s="48"/>
      <c r="K30" s="49" t="str">
        <f>IF('01(従来)'!F21="","",'01(従来)'!F21)</f>
        <v/>
      </c>
      <c r="L30" s="212" t="str">
        <f>IF('01(従来)'!G21="","",'01(従来)'!G21)</f>
        <v/>
      </c>
      <c r="M30" s="213"/>
      <c r="N30" s="214" t="str">
        <f t="shared" si="0"/>
        <v/>
      </c>
      <c r="O30" s="215"/>
      <c r="P30" s="216" t="str">
        <f>IF('01(従来)'!I20="","",'01(従来)'!I20)</f>
        <v/>
      </c>
      <c r="Q30" s="217"/>
      <c r="R30" s="218"/>
      <c r="S30" s="12"/>
      <c r="V30" s="47"/>
    </row>
    <row r="31" spans="2:27" ht="13.5" hidden="1" customHeight="1" x14ac:dyDescent="0.15">
      <c r="B31" s="11"/>
      <c r="C31" s="206" t="str">
        <f>IF('01(従来)'!B22="","",'01(従来)'!B22)</f>
        <v/>
      </c>
      <c r="D31" s="207"/>
      <c r="E31" s="208"/>
      <c r="F31" s="209" t="str">
        <f>IF('01(従来)'!D22="","",'01(従来)'!D22)</f>
        <v/>
      </c>
      <c r="G31" s="210"/>
      <c r="H31" s="210"/>
      <c r="I31" s="211"/>
      <c r="J31" s="44"/>
      <c r="K31" s="43" t="str">
        <f>IF('01(従来)'!F23="","",'01(従来)'!F23)</f>
        <v/>
      </c>
      <c r="L31" s="212" t="str">
        <f>IF('01(従来)'!G23="","",'01(従来)'!G23)</f>
        <v/>
      </c>
      <c r="M31" s="213"/>
      <c r="N31" s="214" t="str">
        <f t="shared" si="0"/>
        <v/>
      </c>
      <c r="O31" s="215"/>
      <c r="P31" s="216" t="str">
        <f>IF('01(従来)'!I22="","",'01(従来)'!I22)</f>
        <v/>
      </c>
      <c r="Q31" s="217"/>
      <c r="R31" s="218"/>
      <c r="S31" s="12"/>
      <c r="X31" s="251"/>
      <c r="Y31" s="251"/>
      <c r="Z31" s="251"/>
      <c r="AA31" s="251"/>
    </row>
    <row r="32" spans="2:27" ht="13.5" hidden="1" customHeight="1" x14ac:dyDescent="0.15">
      <c r="B32" s="11"/>
      <c r="C32" s="206" t="str">
        <f>IF('01(従来)'!B24="","",'01(従来)'!B24)</f>
        <v/>
      </c>
      <c r="D32" s="207"/>
      <c r="E32" s="208"/>
      <c r="F32" s="209" t="str">
        <f>IF('01(従来)'!D24="","",'01(従来)'!D24)</f>
        <v/>
      </c>
      <c r="G32" s="210"/>
      <c r="H32" s="210"/>
      <c r="I32" s="211"/>
      <c r="J32" s="44"/>
      <c r="K32" s="43" t="str">
        <f>IF('01(従来)'!F25="","",'01(従来)'!F25)</f>
        <v/>
      </c>
      <c r="L32" s="212" t="str">
        <f>IF('01(従来)'!G25="","",'01(従来)'!G25)</f>
        <v/>
      </c>
      <c r="M32" s="213"/>
      <c r="N32" s="214" t="str">
        <f t="shared" si="0"/>
        <v/>
      </c>
      <c r="O32" s="215"/>
      <c r="P32" s="216" t="str">
        <f>IF('01(従来)'!I24="","",'01(従来)'!I24)</f>
        <v/>
      </c>
      <c r="Q32" s="217"/>
      <c r="R32" s="218"/>
      <c r="S32" s="12"/>
      <c r="X32" s="50"/>
      <c r="Y32" s="50"/>
      <c r="Z32" s="50"/>
      <c r="AA32" s="50"/>
    </row>
    <row r="33" spans="1:19" ht="13.5" customHeight="1" x14ac:dyDescent="0.15">
      <c r="A33" s="12"/>
      <c r="B33" s="11"/>
      <c r="C33" s="243" t="s">
        <v>72</v>
      </c>
      <c r="D33" s="244"/>
      <c r="E33" s="245"/>
      <c r="F33" s="209"/>
      <c r="G33" s="210"/>
      <c r="H33" s="210"/>
      <c r="I33" s="211"/>
      <c r="J33" s="44">
        <f>$H$20</f>
        <v>380</v>
      </c>
      <c r="K33" s="51" t="str">
        <f>J20</f>
        <v>m2</v>
      </c>
      <c r="L33" s="246"/>
      <c r="M33" s="247"/>
      <c r="N33" s="248">
        <f>SUM(N23:O31)</f>
        <v>52454</v>
      </c>
      <c r="O33" s="249"/>
      <c r="P33" s="250"/>
      <c r="Q33" s="250"/>
      <c r="R33" s="250"/>
      <c r="S33" s="12"/>
    </row>
    <row r="34" spans="1:19" ht="13.5" customHeight="1" x14ac:dyDescent="0.15">
      <c r="A34" s="12"/>
      <c r="B34" s="11"/>
      <c r="C34" s="231" t="s">
        <v>73</v>
      </c>
      <c r="D34" s="232"/>
      <c r="E34" s="233"/>
      <c r="F34" s="234"/>
      <c r="G34" s="235"/>
      <c r="H34" s="235"/>
      <c r="I34" s="236"/>
      <c r="J34" s="52">
        <v>1</v>
      </c>
      <c r="K34" s="51" t="str">
        <f>J20</f>
        <v>m2</v>
      </c>
      <c r="L34" s="237"/>
      <c r="M34" s="238"/>
      <c r="N34" s="239">
        <f>N33/J33</f>
        <v>138.03684210526316</v>
      </c>
      <c r="O34" s="240"/>
      <c r="P34" s="241"/>
      <c r="Q34" s="241"/>
      <c r="R34" s="241"/>
      <c r="S34" s="12"/>
    </row>
    <row r="35" spans="1:19" ht="13.5" customHeight="1" x14ac:dyDescent="0.15">
      <c r="A35" s="12"/>
      <c r="B35" s="11"/>
      <c r="C35" s="53" t="str">
        <f>D12</f>
        <v>資材単価＝R04 .01 建設物価</v>
      </c>
      <c r="D35" s="54"/>
      <c r="E35" s="54"/>
      <c r="F35" s="55"/>
      <c r="G35" s="55"/>
      <c r="H35" s="55"/>
      <c r="I35" s="55"/>
      <c r="J35" s="56"/>
      <c r="K35" s="27"/>
      <c r="L35" s="57"/>
      <c r="M35" s="57"/>
      <c r="N35" s="58"/>
      <c r="O35" s="58"/>
      <c r="P35" s="59"/>
      <c r="Q35" s="59"/>
      <c r="R35" s="59"/>
      <c r="S35" s="12"/>
    </row>
    <row r="36" spans="1:19" ht="13.5" customHeight="1" x14ac:dyDescent="0.15">
      <c r="A36" s="12"/>
      <c r="B36" s="11"/>
      <c r="C36" s="60" t="str">
        <f>D13</f>
        <v>労務単価＝R03公共工事設計労務単価　香川県</v>
      </c>
      <c r="S36" s="12"/>
    </row>
    <row r="37" spans="1:19" ht="13.5" customHeight="1" x14ac:dyDescent="0.15">
      <c r="B37" s="11"/>
      <c r="C37" s="60"/>
      <c r="P37" s="45"/>
      <c r="S37" s="12"/>
    </row>
    <row r="38" spans="1:19" ht="13.5" customHeight="1" x14ac:dyDescent="0.15">
      <c r="B38" s="242" t="s">
        <v>30</v>
      </c>
      <c r="C38" s="222"/>
      <c r="D38" s="222"/>
      <c r="E38" s="21" t="str">
        <f>F10</f>
        <v>3Dテクノロジーを用いた計測及び誘導システム</v>
      </c>
      <c r="S38" s="12"/>
    </row>
    <row r="39" spans="1:19" ht="13.5" customHeight="1" x14ac:dyDescent="0.15">
      <c r="B39" s="11"/>
      <c r="D39" s="4" t="s">
        <v>0</v>
      </c>
      <c r="S39" s="12"/>
    </row>
    <row r="40" spans="1:19" ht="13.5" customHeight="1" x14ac:dyDescent="0.15">
      <c r="B40" s="11"/>
      <c r="C40" s="222" t="s">
        <v>27</v>
      </c>
      <c r="D40" s="222"/>
      <c r="E40" s="222"/>
      <c r="H40" s="172">
        <f>$H$7</f>
        <v>380</v>
      </c>
      <c r="I40" s="172"/>
      <c r="J40" s="39" t="str">
        <f>$J$7</f>
        <v>m2</v>
      </c>
      <c r="S40" s="12"/>
    </row>
    <row r="41" spans="1:19" ht="13.5" customHeight="1" x14ac:dyDescent="0.15">
      <c r="B41" s="11"/>
      <c r="C41" s="223" t="s">
        <v>74</v>
      </c>
      <c r="D41" s="224"/>
      <c r="E41" s="224"/>
      <c r="F41" s="224"/>
      <c r="G41" s="224"/>
      <c r="H41" s="224"/>
      <c r="I41" s="224"/>
      <c r="J41" s="224"/>
      <c r="K41" s="224"/>
      <c r="L41" s="224"/>
      <c r="M41" s="224"/>
      <c r="N41" s="224"/>
      <c r="O41" s="224"/>
      <c r="P41" s="224"/>
      <c r="Q41" s="224"/>
      <c r="R41" s="225"/>
      <c r="S41" s="12"/>
    </row>
    <row r="42" spans="1:19" ht="13.5" customHeight="1" x14ac:dyDescent="0.15">
      <c r="B42" s="11"/>
      <c r="C42" s="226" t="s">
        <v>46</v>
      </c>
      <c r="D42" s="227"/>
      <c r="E42" s="228"/>
      <c r="F42" s="226" t="s">
        <v>47</v>
      </c>
      <c r="G42" s="227"/>
      <c r="H42" s="227"/>
      <c r="I42" s="228"/>
      <c r="J42" s="40" t="s">
        <v>48</v>
      </c>
      <c r="K42" s="41" t="s">
        <v>49</v>
      </c>
      <c r="L42" s="226" t="s">
        <v>50</v>
      </c>
      <c r="M42" s="228"/>
      <c r="N42" s="226" t="s">
        <v>51</v>
      </c>
      <c r="O42" s="228"/>
      <c r="P42" s="229" t="s">
        <v>52</v>
      </c>
      <c r="Q42" s="229"/>
      <c r="R42" s="230"/>
      <c r="S42" s="12"/>
    </row>
    <row r="43" spans="1:19" ht="13.5" customHeight="1" x14ac:dyDescent="0.15">
      <c r="B43" s="11"/>
      <c r="C43" s="206" t="str">
        <f>IF('01(新)'!B6="","",'01(新)'!B6)</f>
        <v>機械損料</v>
      </c>
      <c r="D43" s="207"/>
      <c r="E43" s="208"/>
      <c r="F43" s="219" t="str">
        <f>IF('01(新)'!D6="","",'01(新)'!D6)</f>
        <v>レーザースキャナ損料</v>
      </c>
      <c r="G43" s="220"/>
      <c r="H43" s="220"/>
      <c r="I43" s="221"/>
      <c r="J43" s="42">
        <v>0.46</v>
      </c>
      <c r="K43" s="43" t="str">
        <f>IF('01(新)'!F7="","",'01(新)'!F7)</f>
        <v>日</v>
      </c>
      <c r="L43" s="212">
        <f>IF('01(新)'!G7="","",'01(新)'!G7)</f>
        <v>27300</v>
      </c>
      <c r="M43" s="213"/>
      <c r="N43" s="214">
        <f>IFERROR(ROUNDDOWN(J43*L43,0),"")</f>
        <v>12558</v>
      </c>
      <c r="O43" s="215"/>
      <c r="P43" s="216" t="str">
        <f>IF('01(新)'!I6="","",'01(新)'!I6)</f>
        <v/>
      </c>
      <c r="Q43" s="217"/>
      <c r="R43" s="218"/>
      <c r="S43" s="12"/>
    </row>
    <row r="44" spans="1:19" ht="13.5" customHeight="1" x14ac:dyDescent="0.15">
      <c r="B44" s="11"/>
      <c r="C44" s="206" t="str">
        <f>IF('01(新)'!B8="","",'01(新)'!B8)</f>
        <v>機械損料</v>
      </c>
      <c r="D44" s="207"/>
      <c r="E44" s="208"/>
      <c r="F44" s="219" t="str">
        <f>IF('01(新)'!D8="","",'01(新)'!D8)</f>
        <v>トータルステーション損料</v>
      </c>
      <c r="G44" s="220"/>
      <c r="H44" s="220"/>
      <c r="I44" s="221"/>
      <c r="J44" s="42">
        <v>0.55000000000000004</v>
      </c>
      <c r="K44" s="43" t="str">
        <f>IF('01(新)'!F9="","",'01(新)'!F9)</f>
        <v>日</v>
      </c>
      <c r="L44" s="212">
        <f>IF('01(新)'!G9="","",'01(新)'!G9)</f>
        <v>9000</v>
      </c>
      <c r="M44" s="213">
        <f>IF('01(従来)'!H9="","",'01(従来)'!H9)</f>
        <v>3257</v>
      </c>
      <c r="N44" s="214">
        <f t="shared" ref="N44:N52" si="1">IFERROR(ROUNDDOWN(J44*L44,0),"")</f>
        <v>4950</v>
      </c>
      <c r="O44" s="215"/>
      <c r="P44" s="216" t="str">
        <f>IF('01(新)'!I8="","",'01(新)'!I8)</f>
        <v/>
      </c>
      <c r="Q44" s="217"/>
      <c r="R44" s="218"/>
      <c r="S44" s="12"/>
    </row>
    <row r="45" spans="1:19" ht="13.5" customHeight="1" x14ac:dyDescent="0.15">
      <c r="B45" s="11"/>
      <c r="C45" s="206" t="str">
        <f>IF('01(新)'!B10="","",'01(新)'!B10)</f>
        <v>MAGNET Enterprise</v>
      </c>
      <c r="D45" s="207"/>
      <c r="E45" s="208"/>
      <c r="F45" s="209" t="str">
        <f>IF('01(新)'!D10="","",'01(新)'!D10)</f>
        <v>クラウドサービス</v>
      </c>
      <c r="G45" s="210"/>
      <c r="H45" s="210"/>
      <c r="I45" s="211"/>
      <c r="J45" s="42">
        <v>0.46</v>
      </c>
      <c r="K45" s="43" t="str">
        <f>IF('01(新)'!F11="","",'01(新)'!F11)</f>
        <v>日</v>
      </c>
      <c r="L45" s="212">
        <f>IF('01(新)'!G11="","",'01(新)'!G11)</f>
        <v>270</v>
      </c>
      <c r="M45" s="213">
        <f>IF('01(従来)'!H11="","",'01(従来)'!H11)</f>
        <v>46000</v>
      </c>
      <c r="N45" s="214">
        <f t="shared" si="1"/>
        <v>124</v>
      </c>
      <c r="O45" s="215"/>
      <c r="P45" s="216" t="str">
        <f>IF('01(新)'!I10="","",'01(新)'!I10)</f>
        <v/>
      </c>
      <c r="Q45" s="217"/>
      <c r="R45" s="218"/>
      <c r="S45" s="12"/>
    </row>
    <row r="46" spans="1:19" ht="13.5" customHeight="1" x14ac:dyDescent="0.15">
      <c r="B46" s="11"/>
      <c r="C46" s="206" t="str">
        <f>IF('01(新)'!B12="","",'01(新)'!B12)</f>
        <v>測量技師</v>
      </c>
      <c r="D46" s="207"/>
      <c r="E46" s="208"/>
      <c r="F46" s="209" t="str">
        <f>IF('01(新)'!D12="","",'01(新)'!D12)</f>
        <v/>
      </c>
      <c r="G46" s="210"/>
      <c r="H46" s="210"/>
      <c r="I46" s="211"/>
      <c r="J46" s="44">
        <v>0.63</v>
      </c>
      <c r="K46" s="43" t="str">
        <f>IF('01(新)'!F13="","",'01(新)'!F13)</f>
        <v>人</v>
      </c>
      <c r="L46" s="212">
        <f>IF('01(新)'!G13="","",'01(新)'!G13)</f>
        <v>40000</v>
      </c>
      <c r="M46" s="213" t="str">
        <f>IF('01(従来)'!H13="","",'01(従来)'!H13)</f>
        <v/>
      </c>
      <c r="N46" s="214">
        <f t="shared" si="1"/>
        <v>25200</v>
      </c>
      <c r="O46" s="215"/>
      <c r="P46" s="216" t="str">
        <f>IF('01(新)'!I12="","",'01(新)'!I12)</f>
        <v/>
      </c>
      <c r="Q46" s="217"/>
      <c r="R46" s="218"/>
      <c r="S46" s="12"/>
    </row>
    <row r="47" spans="1:19" ht="13.5" hidden="1" customHeight="1" x14ac:dyDescent="0.15">
      <c r="B47" s="11"/>
      <c r="C47" s="206" t="str">
        <f>IF('01(新)'!B14="","",'01(新)'!B14)</f>
        <v/>
      </c>
      <c r="D47" s="207"/>
      <c r="E47" s="208"/>
      <c r="F47" s="209" t="str">
        <f>IF('01(新)'!D14="","",'01(新)'!D14)</f>
        <v/>
      </c>
      <c r="G47" s="210"/>
      <c r="H47" s="210"/>
      <c r="I47" s="211"/>
      <c r="J47" s="44"/>
      <c r="K47" s="43" t="str">
        <f>IF('01(新)'!F15="","",'01(新)'!F15)</f>
        <v/>
      </c>
      <c r="L47" s="212" t="str">
        <f>IF('01(新)'!G15="","",'01(新)'!G15)</f>
        <v/>
      </c>
      <c r="M47" s="213" t="str">
        <f>IF('01(従来)'!H15="","",'01(従来)'!H15)</f>
        <v/>
      </c>
      <c r="N47" s="214" t="str">
        <f t="shared" si="1"/>
        <v/>
      </c>
      <c r="O47" s="215"/>
      <c r="P47" s="216" t="str">
        <f>IF('01(新)'!I14="","",'01(新)'!I14)</f>
        <v/>
      </c>
      <c r="Q47" s="217"/>
      <c r="R47" s="218"/>
      <c r="S47" s="12"/>
    </row>
    <row r="48" spans="1:19" ht="13.5" hidden="1" customHeight="1" x14ac:dyDescent="0.15">
      <c r="B48" s="11"/>
      <c r="C48" s="206" t="str">
        <f>IF('01(新)'!B16="","",'01(新)'!B16)</f>
        <v/>
      </c>
      <c r="D48" s="207"/>
      <c r="E48" s="208"/>
      <c r="F48" s="187" t="str">
        <f>IF('01(新)'!D16="","",'01(新)'!D16)</f>
        <v/>
      </c>
      <c r="G48" s="188"/>
      <c r="H48" s="188"/>
      <c r="I48" s="189"/>
      <c r="J48" s="44"/>
      <c r="K48" s="43" t="str">
        <f>IF('01(新)'!F17="","",'01(新)'!F17)</f>
        <v/>
      </c>
      <c r="L48" s="212" t="str">
        <f>IF('01(新)'!G17="","",'01(新)'!G17)</f>
        <v/>
      </c>
      <c r="M48" s="213" t="str">
        <f>IF('01(従来)'!H17="","",'01(従来)'!H17)</f>
        <v/>
      </c>
      <c r="N48" s="214" t="str">
        <f t="shared" si="1"/>
        <v/>
      </c>
      <c r="O48" s="215"/>
      <c r="P48" s="216" t="str">
        <f>IF('01(新)'!I16="","",'01(新)'!I16)</f>
        <v/>
      </c>
      <c r="Q48" s="217"/>
      <c r="R48" s="218"/>
      <c r="S48" s="12"/>
    </row>
    <row r="49" spans="1:22" ht="13.5" hidden="1" customHeight="1" x14ac:dyDescent="0.15">
      <c r="B49" s="11"/>
      <c r="C49" s="206" t="str">
        <f>IF('01(新)'!B18="","",'01(新)'!B18)</f>
        <v/>
      </c>
      <c r="D49" s="207"/>
      <c r="E49" s="208"/>
      <c r="F49" s="209" t="str">
        <f>IF('01(新)'!D18="","",'01(新)'!D18)</f>
        <v/>
      </c>
      <c r="G49" s="210"/>
      <c r="H49" s="210"/>
      <c r="I49" s="211"/>
      <c r="J49" s="46"/>
      <c r="K49" s="43" t="str">
        <f>IF('01(新)'!F19="","",'01(新)'!F19)</f>
        <v/>
      </c>
      <c r="L49" s="212" t="str">
        <f>IF('01(新)'!G19="","",'01(新)'!G19)</f>
        <v/>
      </c>
      <c r="M49" s="213" t="str">
        <f>IF('01(従来)'!H19="","",'01(従来)'!H19)</f>
        <v/>
      </c>
      <c r="N49" s="214" t="str">
        <f t="shared" si="1"/>
        <v/>
      </c>
      <c r="O49" s="215"/>
      <c r="P49" s="216" t="str">
        <f>IF('01(新)'!I18="","",'01(新)'!I18)</f>
        <v/>
      </c>
      <c r="Q49" s="217"/>
      <c r="R49" s="218"/>
      <c r="S49" s="12"/>
      <c r="V49" s="47"/>
    </row>
    <row r="50" spans="1:22" ht="13.5" hidden="1" customHeight="1" x14ac:dyDescent="0.15">
      <c r="B50" s="11"/>
      <c r="C50" s="206" t="str">
        <f>IF('01(新)'!B20="","",'01(新)'!B20)</f>
        <v/>
      </c>
      <c r="D50" s="207"/>
      <c r="E50" s="208"/>
      <c r="F50" s="187" t="str">
        <f>IF('01(新)'!D20="","",'01(新)'!D20)</f>
        <v/>
      </c>
      <c r="G50" s="188"/>
      <c r="H50" s="188"/>
      <c r="I50" s="189"/>
      <c r="J50" s="48"/>
      <c r="K50" s="49" t="str">
        <f>IF('01(新)'!F21="","",'01(新)'!F21)</f>
        <v/>
      </c>
      <c r="L50" s="212" t="str">
        <f>IF('01(新)'!G21="","",'01(新)'!G21)</f>
        <v/>
      </c>
      <c r="M50" s="213" t="str">
        <f>IF('01(従来)'!H21="","",'01(従来)'!H21)</f>
        <v/>
      </c>
      <c r="N50" s="214" t="str">
        <f t="shared" si="1"/>
        <v/>
      </c>
      <c r="O50" s="215"/>
      <c r="P50" s="216" t="str">
        <f>IF('01(新)'!I20="","",'01(新)'!I20)</f>
        <v/>
      </c>
      <c r="Q50" s="217"/>
      <c r="R50" s="218"/>
      <c r="S50" s="12"/>
      <c r="V50" s="47"/>
    </row>
    <row r="51" spans="1:22" ht="13.5" hidden="1" customHeight="1" x14ac:dyDescent="0.15">
      <c r="B51" s="11"/>
      <c r="C51" s="206" t="str">
        <f>IF('01(新)'!B22="","",'01(新)'!B22)</f>
        <v/>
      </c>
      <c r="D51" s="207"/>
      <c r="E51" s="208"/>
      <c r="F51" s="209" t="str">
        <f>IF('01(新)'!D22="","",'01(新)'!D22)</f>
        <v/>
      </c>
      <c r="G51" s="210"/>
      <c r="H51" s="210"/>
      <c r="I51" s="211"/>
      <c r="J51" s="44"/>
      <c r="K51" s="43" t="str">
        <f>IF('01(新)'!F23="","",'01(新)'!F23)</f>
        <v/>
      </c>
      <c r="L51" s="212" t="str">
        <f>IF('01(新)'!G23="","",'01(新)'!G23)</f>
        <v/>
      </c>
      <c r="M51" s="213" t="str">
        <f>IF('01(従来)'!H23="","",'01(従来)'!H23)</f>
        <v/>
      </c>
      <c r="N51" s="214" t="str">
        <f t="shared" si="1"/>
        <v/>
      </c>
      <c r="O51" s="215"/>
      <c r="P51" s="216" t="str">
        <f>IF('01(新)'!I22="","",'01(新)'!I22)</f>
        <v/>
      </c>
      <c r="Q51" s="217"/>
      <c r="R51" s="218"/>
      <c r="S51" s="12"/>
    </row>
    <row r="52" spans="1:22" ht="13.5" hidden="1" customHeight="1" x14ac:dyDescent="0.15">
      <c r="B52" s="11"/>
      <c r="C52" s="206" t="str">
        <f>IF('01(新)'!B24="","",'01(新)'!B24)</f>
        <v/>
      </c>
      <c r="D52" s="207"/>
      <c r="E52" s="208"/>
      <c r="F52" s="209" t="str">
        <f>IF('01(新)'!D24="","",'01(新)'!D24)</f>
        <v/>
      </c>
      <c r="G52" s="210"/>
      <c r="H52" s="210"/>
      <c r="I52" s="211"/>
      <c r="J52" s="44"/>
      <c r="K52" s="43" t="str">
        <f>IF('01(新)'!F25="","",'01(新)'!F25)</f>
        <v/>
      </c>
      <c r="L52" s="212" t="str">
        <f>IF('01(新)'!G25="","",'01(新)'!G25)</f>
        <v/>
      </c>
      <c r="M52" s="213" t="str">
        <f>IF('01(従来)'!H24="","",'01(従来)'!H24)</f>
        <v/>
      </c>
      <c r="N52" s="214" t="str">
        <f t="shared" si="1"/>
        <v/>
      </c>
      <c r="O52" s="215"/>
      <c r="P52" s="216" t="str">
        <f>IF('01(新)'!I24="","",'01(新)'!I24)</f>
        <v/>
      </c>
      <c r="Q52" s="217"/>
      <c r="R52" s="218"/>
      <c r="S52" s="12"/>
    </row>
    <row r="53" spans="1:22" ht="13.5" customHeight="1" x14ac:dyDescent="0.15">
      <c r="A53" s="12"/>
      <c r="B53" s="11"/>
      <c r="C53" s="184" t="s">
        <v>72</v>
      </c>
      <c r="D53" s="185"/>
      <c r="E53" s="186"/>
      <c r="F53" s="187"/>
      <c r="G53" s="188"/>
      <c r="H53" s="188"/>
      <c r="I53" s="189"/>
      <c r="J53" s="61">
        <f>$H$20</f>
        <v>380</v>
      </c>
      <c r="K53" s="62" t="str">
        <f>J40</f>
        <v>m2</v>
      </c>
      <c r="L53" s="190"/>
      <c r="M53" s="191"/>
      <c r="N53" s="192">
        <f>SUM(N43:O51)</f>
        <v>42832</v>
      </c>
      <c r="O53" s="193"/>
      <c r="P53" s="194"/>
      <c r="Q53" s="194"/>
      <c r="R53" s="194"/>
      <c r="S53" s="12"/>
    </row>
    <row r="54" spans="1:22" ht="13.5" customHeight="1" x14ac:dyDescent="0.15">
      <c r="A54" s="12"/>
      <c r="B54" s="11"/>
      <c r="C54" s="195" t="s">
        <v>73</v>
      </c>
      <c r="D54" s="196"/>
      <c r="E54" s="197"/>
      <c r="F54" s="198"/>
      <c r="G54" s="199"/>
      <c r="H54" s="199"/>
      <c r="I54" s="200"/>
      <c r="J54" s="63">
        <v>1</v>
      </c>
      <c r="K54" s="62" t="str">
        <f>J40</f>
        <v>m2</v>
      </c>
      <c r="L54" s="201"/>
      <c r="M54" s="202"/>
      <c r="N54" s="203">
        <f>N53/J53</f>
        <v>112.71578947368421</v>
      </c>
      <c r="O54" s="204"/>
      <c r="P54" s="205"/>
      <c r="Q54" s="205"/>
      <c r="R54" s="205"/>
      <c r="S54" s="12"/>
    </row>
    <row r="55" spans="1:22" ht="13.5" customHeight="1" x14ac:dyDescent="0.15">
      <c r="A55" s="12"/>
      <c r="B55" s="11"/>
      <c r="C55" s="53" t="str">
        <f>D12</f>
        <v>資材単価＝R04 .01 建設物価</v>
      </c>
      <c r="D55" s="54"/>
      <c r="E55" s="54"/>
      <c r="F55" s="55"/>
      <c r="G55" s="55"/>
      <c r="H55" s="55"/>
      <c r="I55" s="55"/>
      <c r="J55" s="56"/>
      <c r="K55" s="27"/>
      <c r="L55" s="57"/>
      <c r="M55" s="57"/>
      <c r="N55" s="58"/>
      <c r="O55" s="58"/>
      <c r="P55" s="59"/>
      <c r="Q55" s="59"/>
      <c r="R55" s="59"/>
      <c r="S55" s="12"/>
    </row>
    <row r="56" spans="1:22" ht="13.5" customHeight="1" x14ac:dyDescent="0.15">
      <c r="A56" s="12"/>
      <c r="B56" s="11"/>
      <c r="C56" s="53" t="str">
        <f>D13</f>
        <v>労務単価＝R03公共工事設計労務単価　香川県</v>
      </c>
      <c r="S56" s="12"/>
    </row>
    <row r="57" spans="1:22" ht="13.5" customHeight="1" x14ac:dyDescent="0.15">
      <c r="B57" s="11"/>
      <c r="S57" s="12"/>
    </row>
    <row r="58" spans="1:22" ht="13.5" customHeight="1" x14ac:dyDescent="0.15">
      <c r="B58" s="11" t="s">
        <v>31</v>
      </c>
      <c r="S58" s="12"/>
    </row>
    <row r="59" spans="1:22" ht="14.1" customHeight="1" x14ac:dyDescent="0.15">
      <c r="B59" s="170" t="s">
        <v>9</v>
      </c>
      <c r="C59" s="171"/>
      <c r="D59" s="171"/>
      <c r="H59" s="172">
        <f>$H$7</f>
        <v>380</v>
      </c>
      <c r="I59" s="172"/>
      <c r="J59" s="39" t="str">
        <f>$J$7</f>
        <v>m2</v>
      </c>
      <c r="S59" s="12"/>
    </row>
    <row r="60" spans="1:22" ht="14.1" customHeight="1" x14ac:dyDescent="0.15">
      <c r="B60" s="11"/>
      <c r="C60" s="173" t="s">
        <v>32</v>
      </c>
      <c r="D60" s="174"/>
      <c r="E60" s="174"/>
      <c r="F60" s="174"/>
      <c r="G60" s="175"/>
      <c r="H60" s="173" t="s">
        <v>33</v>
      </c>
      <c r="I60" s="175"/>
      <c r="J60" s="64" t="s">
        <v>34</v>
      </c>
      <c r="K60" s="176" t="s">
        <v>75</v>
      </c>
      <c r="L60" s="177"/>
      <c r="M60" s="178"/>
      <c r="N60" s="173" t="s">
        <v>35</v>
      </c>
      <c r="O60" s="175"/>
      <c r="P60" s="179" t="s">
        <v>36</v>
      </c>
      <c r="Q60" s="179"/>
      <c r="R60" s="179"/>
      <c r="S60" s="12"/>
    </row>
    <row r="61" spans="1:22" ht="15" customHeight="1" x14ac:dyDescent="0.15">
      <c r="B61" s="11"/>
      <c r="C61" s="153" t="s">
        <v>76</v>
      </c>
      <c r="D61" s="162"/>
      <c r="E61" s="162"/>
      <c r="F61" s="162"/>
      <c r="G61" s="163"/>
      <c r="H61" s="182">
        <v>0.61</v>
      </c>
      <c r="I61" s="183"/>
      <c r="J61" s="65" t="str">
        <f>K23</f>
        <v>日</v>
      </c>
      <c r="K61" s="66"/>
      <c r="L61" s="158"/>
      <c r="M61" s="159"/>
      <c r="N61" s="160">
        <f>H61</f>
        <v>0.61</v>
      </c>
      <c r="O61" s="161"/>
      <c r="P61" s="166"/>
      <c r="Q61" s="167"/>
      <c r="R61" s="168"/>
      <c r="S61" s="12"/>
    </row>
    <row r="62" spans="1:22" ht="15" hidden="1" customHeight="1" x14ac:dyDescent="0.15">
      <c r="B62" s="11"/>
      <c r="C62" s="153"/>
      <c r="D62" s="162"/>
      <c r="E62" s="162"/>
      <c r="F62" s="162"/>
      <c r="G62" s="163"/>
      <c r="H62" s="180"/>
      <c r="I62" s="181"/>
      <c r="J62" s="65"/>
      <c r="K62" s="66"/>
      <c r="L62" s="158"/>
      <c r="M62" s="159"/>
      <c r="N62" s="160"/>
      <c r="O62" s="161"/>
      <c r="P62" s="67"/>
      <c r="Q62" s="68"/>
      <c r="R62" s="69"/>
      <c r="S62" s="12"/>
    </row>
    <row r="63" spans="1:22" ht="15" hidden="1" customHeight="1" x14ac:dyDescent="0.15">
      <c r="B63" s="11"/>
      <c r="C63" s="153"/>
      <c r="D63" s="162"/>
      <c r="E63" s="162"/>
      <c r="F63" s="162"/>
      <c r="G63" s="163"/>
      <c r="H63" s="180"/>
      <c r="I63" s="181"/>
      <c r="J63" s="65"/>
      <c r="K63" s="66"/>
      <c r="L63" s="158"/>
      <c r="M63" s="159"/>
      <c r="N63" s="160"/>
      <c r="O63" s="161"/>
      <c r="P63" s="67"/>
      <c r="Q63" s="68"/>
      <c r="R63" s="69"/>
      <c r="S63" s="12"/>
    </row>
    <row r="64" spans="1:22" ht="15" hidden="1" customHeight="1" x14ac:dyDescent="0.15">
      <c r="B64" s="11"/>
      <c r="C64" s="153"/>
      <c r="D64" s="162"/>
      <c r="E64" s="162"/>
      <c r="F64" s="162"/>
      <c r="G64" s="163"/>
      <c r="H64" s="180"/>
      <c r="I64" s="181"/>
      <c r="J64" s="65"/>
      <c r="K64" s="66"/>
      <c r="L64" s="158"/>
      <c r="M64" s="159"/>
      <c r="N64" s="160"/>
      <c r="O64" s="161"/>
      <c r="P64" s="67"/>
      <c r="Q64" s="68"/>
      <c r="R64" s="69"/>
      <c r="S64" s="12"/>
    </row>
    <row r="65" spans="2:19" ht="15" hidden="1" customHeight="1" x14ac:dyDescent="0.15">
      <c r="B65" s="11"/>
      <c r="C65" s="153"/>
      <c r="D65" s="162"/>
      <c r="E65" s="162"/>
      <c r="F65" s="162"/>
      <c r="G65" s="163"/>
      <c r="H65" s="180"/>
      <c r="I65" s="181"/>
      <c r="J65" s="65"/>
      <c r="K65" s="66"/>
      <c r="L65" s="158"/>
      <c r="M65" s="159"/>
      <c r="N65" s="160"/>
      <c r="O65" s="161"/>
      <c r="P65" s="67"/>
      <c r="Q65" s="68"/>
      <c r="R65" s="69"/>
      <c r="S65" s="12"/>
    </row>
    <row r="66" spans="2:19" ht="15" hidden="1" customHeight="1" x14ac:dyDescent="0.15">
      <c r="B66" s="11"/>
      <c r="C66" s="153" t="str">
        <f t="shared" ref="C66:C70" si="2">C28</f>
        <v/>
      </c>
      <c r="D66" s="162"/>
      <c r="E66" s="162"/>
      <c r="F66" s="162"/>
      <c r="G66" s="163"/>
      <c r="H66" s="180">
        <f t="shared" ref="H66:H70" si="3">J28</f>
        <v>0</v>
      </c>
      <c r="I66" s="181"/>
      <c r="J66" s="65" t="str">
        <f t="shared" ref="J66:J70" si="4">K28</f>
        <v/>
      </c>
      <c r="K66" s="70"/>
      <c r="L66" s="158"/>
      <c r="M66" s="159"/>
      <c r="N66" s="71"/>
      <c r="O66" s="72"/>
      <c r="P66" s="67"/>
      <c r="Q66" s="68"/>
      <c r="R66" s="69"/>
      <c r="S66" s="12"/>
    </row>
    <row r="67" spans="2:19" ht="15" hidden="1" customHeight="1" x14ac:dyDescent="0.15">
      <c r="B67" s="11"/>
      <c r="C67" s="153" t="str">
        <f t="shared" si="2"/>
        <v/>
      </c>
      <c r="D67" s="162"/>
      <c r="E67" s="162"/>
      <c r="F67" s="162"/>
      <c r="G67" s="163"/>
      <c r="H67" s="180">
        <f t="shared" si="3"/>
        <v>0</v>
      </c>
      <c r="I67" s="181"/>
      <c r="J67" s="65" t="str">
        <f t="shared" si="4"/>
        <v/>
      </c>
      <c r="K67" s="70"/>
      <c r="L67" s="158"/>
      <c r="M67" s="159"/>
      <c r="N67" s="71"/>
      <c r="O67" s="72"/>
      <c r="P67" s="67"/>
      <c r="Q67" s="68"/>
      <c r="R67" s="69"/>
      <c r="S67" s="12"/>
    </row>
    <row r="68" spans="2:19" ht="15" hidden="1" customHeight="1" x14ac:dyDescent="0.15">
      <c r="B68" s="11"/>
      <c r="C68" s="153" t="str">
        <f t="shared" si="2"/>
        <v/>
      </c>
      <c r="D68" s="162"/>
      <c r="E68" s="162"/>
      <c r="F68" s="162"/>
      <c r="G68" s="163"/>
      <c r="H68" s="180">
        <f t="shared" si="3"/>
        <v>0</v>
      </c>
      <c r="I68" s="181"/>
      <c r="J68" s="65" t="str">
        <f t="shared" si="4"/>
        <v/>
      </c>
      <c r="K68" s="70"/>
      <c r="L68" s="158"/>
      <c r="M68" s="159"/>
      <c r="N68" s="71"/>
      <c r="O68" s="72"/>
      <c r="P68" s="67"/>
      <c r="Q68" s="68"/>
      <c r="R68" s="69"/>
      <c r="S68" s="12"/>
    </row>
    <row r="69" spans="2:19" ht="15" hidden="1" customHeight="1" x14ac:dyDescent="0.15">
      <c r="B69" s="11"/>
      <c r="C69" s="153" t="str">
        <f t="shared" si="2"/>
        <v/>
      </c>
      <c r="D69" s="162"/>
      <c r="E69" s="162"/>
      <c r="F69" s="162"/>
      <c r="G69" s="163"/>
      <c r="H69" s="180">
        <f t="shared" si="3"/>
        <v>0</v>
      </c>
      <c r="I69" s="181"/>
      <c r="J69" s="65" t="str">
        <f t="shared" si="4"/>
        <v/>
      </c>
      <c r="K69" s="70"/>
      <c r="L69" s="158"/>
      <c r="M69" s="159"/>
      <c r="N69" s="71"/>
      <c r="O69" s="72"/>
      <c r="P69" s="67"/>
      <c r="Q69" s="68"/>
      <c r="R69" s="69"/>
      <c r="S69" s="12"/>
    </row>
    <row r="70" spans="2:19" ht="15" hidden="1" customHeight="1" x14ac:dyDescent="0.15">
      <c r="B70" s="11"/>
      <c r="C70" s="153" t="str">
        <f t="shared" si="2"/>
        <v/>
      </c>
      <c r="D70" s="162"/>
      <c r="E70" s="162"/>
      <c r="F70" s="162"/>
      <c r="G70" s="163"/>
      <c r="H70" s="180">
        <f t="shared" si="3"/>
        <v>0</v>
      </c>
      <c r="I70" s="181"/>
      <c r="J70" s="65" t="str">
        <f t="shared" si="4"/>
        <v/>
      </c>
      <c r="K70" s="70"/>
      <c r="L70" s="158"/>
      <c r="M70" s="159"/>
      <c r="N70" s="71"/>
      <c r="O70" s="72"/>
      <c r="P70" s="67"/>
      <c r="Q70" s="68"/>
      <c r="R70" s="69"/>
      <c r="S70" s="12"/>
    </row>
    <row r="71" spans="2:19" ht="14.1" customHeight="1" x14ac:dyDescent="0.15">
      <c r="B71" s="11"/>
      <c r="C71" s="137" t="s">
        <v>29</v>
      </c>
      <c r="D71" s="138"/>
      <c r="E71" s="138"/>
      <c r="F71" s="138"/>
      <c r="G71" s="139"/>
      <c r="H71" s="140"/>
      <c r="I71" s="141"/>
      <c r="J71" s="15"/>
      <c r="K71" s="142"/>
      <c r="L71" s="143"/>
      <c r="M71" s="144"/>
      <c r="N71" s="145">
        <f>SUM(N61:O70)</f>
        <v>0.61</v>
      </c>
      <c r="O71" s="146"/>
      <c r="P71" s="169" t="str">
        <f>ROUND(N71,1)&amp;"　日"</f>
        <v>0.6　日</v>
      </c>
      <c r="Q71" s="169"/>
      <c r="R71" s="169"/>
      <c r="S71" s="12"/>
    </row>
    <row r="72" spans="2:19" ht="14.1" customHeight="1" x14ac:dyDescent="0.15">
      <c r="B72" s="11"/>
      <c r="N72" s="73"/>
      <c r="O72" s="73"/>
      <c r="S72" s="12"/>
    </row>
    <row r="73" spans="2:19" ht="14.1" customHeight="1" x14ac:dyDescent="0.15">
      <c r="B73" s="170" t="s">
        <v>8</v>
      </c>
      <c r="C73" s="171"/>
      <c r="D73" s="171"/>
      <c r="E73" s="4" t="s">
        <v>37</v>
      </c>
      <c r="N73" s="73"/>
      <c r="O73" s="73"/>
      <c r="S73" s="12"/>
    </row>
    <row r="74" spans="2:19" ht="14.1" customHeight="1" x14ac:dyDescent="0.15">
      <c r="B74" s="11"/>
      <c r="H74" s="172">
        <f>$H$7</f>
        <v>380</v>
      </c>
      <c r="I74" s="172"/>
      <c r="J74" s="39" t="str">
        <f>$J$7</f>
        <v>m2</v>
      </c>
      <c r="N74" s="73"/>
      <c r="O74" s="73"/>
      <c r="S74" s="12"/>
    </row>
    <row r="75" spans="2:19" ht="14.1" customHeight="1" x14ac:dyDescent="0.15">
      <c r="B75" s="11"/>
      <c r="C75" s="173" t="s">
        <v>32</v>
      </c>
      <c r="D75" s="174"/>
      <c r="E75" s="174"/>
      <c r="F75" s="174"/>
      <c r="G75" s="175"/>
      <c r="H75" s="173" t="s">
        <v>33</v>
      </c>
      <c r="I75" s="175"/>
      <c r="J75" s="64" t="s">
        <v>34</v>
      </c>
      <c r="K75" s="176" t="s">
        <v>75</v>
      </c>
      <c r="L75" s="177"/>
      <c r="M75" s="178"/>
      <c r="N75" s="173" t="s">
        <v>35</v>
      </c>
      <c r="O75" s="175"/>
      <c r="P75" s="179" t="s">
        <v>36</v>
      </c>
      <c r="Q75" s="179"/>
      <c r="R75" s="179"/>
      <c r="S75" s="12"/>
    </row>
    <row r="76" spans="2:19" ht="14.1" customHeight="1" x14ac:dyDescent="0.15">
      <c r="B76" s="11"/>
      <c r="C76" s="153" t="s">
        <v>76</v>
      </c>
      <c r="D76" s="162"/>
      <c r="E76" s="162"/>
      <c r="F76" s="162"/>
      <c r="G76" s="163"/>
      <c r="H76" s="164">
        <v>0.55000000000000004</v>
      </c>
      <c r="I76" s="165"/>
      <c r="J76" s="65" t="str">
        <f>K43</f>
        <v>日</v>
      </c>
      <c r="K76" s="66"/>
      <c r="L76" s="158"/>
      <c r="M76" s="159"/>
      <c r="N76" s="160">
        <f>H76</f>
        <v>0.55000000000000004</v>
      </c>
      <c r="O76" s="161"/>
      <c r="P76" s="166"/>
      <c r="Q76" s="167"/>
      <c r="R76" s="168"/>
      <c r="S76" s="12"/>
    </row>
    <row r="77" spans="2:19" ht="14.1" hidden="1" customHeight="1" x14ac:dyDescent="0.15">
      <c r="B77" s="11"/>
      <c r="C77" s="153"/>
      <c r="D77" s="154"/>
      <c r="E77" s="154"/>
      <c r="F77" s="154"/>
      <c r="G77" s="155"/>
      <c r="H77" s="156"/>
      <c r="I77" s="157"/>
      <c r="J77" s="65"/>
      <c r="K77" s="66"/>
      <c r="L77" s="158"/>
      <c r="M77" s="159"/>
      <c r="N77" s="160"/>
      <c r="O77" s="161"/>
      <c r="P77" s="67"/>
      <c r="Q77" s="68"/>
      <c r="R77" s="69"/>
      <c r="S77" s="12"/>
    </row>
    <row r="78" spans="2:19" ht="14.1" hidden="1" customHeight="1" x14ac:dyDescent="0.15">
      <c r="B78" s="11"/>
      <c r="C78" s="153"/>
      <c r="D78" s="154"/>
      <c r="E78" s="154"/>
      <c r="F78" s="154"/>
      <c r="G78" s="155"/>
      <c r="H78" s="156"/>
      <c r="I78" s="157"/>
      <c r="J78" s="65"/>
      <c r="K78" s="66"/>
      <c r="L78" s="158"/>
      <c r="M78" s="159"/>
      <c r="N78" s="160"/>
      <c r="O78" s="161"/>
      <c r="P78" s="67"/>
      <c r="Q78" s="68"/>
      <c r="R78" s="69"/>
      <c r="S78" s="12"/>
    </row>
    <row r="79" spans="2:19" ht="14.1" hidden="1" customHeight="1" x14ac:dyDescent="0.15">
      <c r="B79" s="11"/>
      <c r="C79" s="153"/>
      <c r="D79" s="154"/>
      <c r="E79" s="154"/>
      <c r="F79" s="154"/>
      <c r="G79" s="155"/>
      <c r="H79" s="156"/>
      <c r="I79" s="157"/>
      <c r="J79" s="65"/>
      <c r="K79" s="66"/>
      <c r="L79" s="158"/>
      <c r="M79" s="159"/>
      <c r="N79" s="160"/>
      <c r="O79" s="161"/>
      <c r="P79" s="67"/>
      <c r="Q79" s="68"/>
      <c r="R79" s="69"/>
      <c r="S79" s="12"/>
    </row>
    <row r="80" spans="2:19" ht="14.1" hidden="1" customHeight="1" x14ac:dyDescent="0.15">
      <c r="B80" s="11"/>
      <c r="C80" s="153"/>
      <c r="D80" s="154"/>
      <c r="E80" s="154"/>
      <c r="F80" s="154"/>
      <c r="G80" s="155"/>
      <c r="H80" s="156"/>
      <c r="I80" s="157"/>
      <c r="J80" s="65"/>
      <c r="K80" s="66"/>
      <c r="L80" s="158"/>
      <c r="M80" s="159"/>
      <c r="N80" s="160"/>
      <c r="O80" s="161"/>
      <c r="P80" s="67"/>
      <c r="Q80" s="68"/>
      <c r="R80" s="69"/>
      <c r="S80" s="12"/>
    </row>
    <row r="81" spans="2:19" ht="14.1" hidden="1" customHeight="1" x14ac:dyDescent="0.15">
      <c r="B81" s="11"/>
      <c r="C81" s="153" t="str">
        <f t="shared" ref="C81:C85" si="5">C48</f>
        <v/>
      </c>
      <c r="D81" s="154"/>
      <c r="E81" s="154"/>
      <c r="F81" s="154"/>
      <c r="G81" s="155"/>
      <c r="H81" s="156">
        <f t="shared" ref="H81:H85" si="6">J48</f>
        <v>0</v>
      </c>
      <c r="I81" s="157"/>
      <c r="J81" s="65" t="str">
        <f t="shared" ref="J81:J85" si="7">K48</f>
        <v/>
      </c>
      <c r="K81" s="66"/>
      <c r="L81" s="158"/>
      <c r="M81" s="159"/>
      <c r="N81" s="71"/>
      <c r="O81" s="72"/>
      <c r="P81" s="67"/>
      <c r="Q81" s="68"/>
      <c r="R81" s="69"/>
      <c r="S81" s="12"/>
    </row>
    <row r="82" spans="2:19" ht="14.1" hidden="1" customHeight="1" x14ac:dyDescent="0.15">
      <c r="B82" s="11"/>
      <c r="C82" s="153" t="str">
        <f t="shared" si="5"/>
        <v/>
      </c>
      <c r="D82" s="154"/>
      <c r="E82" s="154"/>
      <c r="F82" s="154"/>
      <c r="G82" s="155"/>
      <c r="H82" s="156">
        <f t="shared" si="6"/>
        <v>0</v>
      </c>
      <c r="I82" s="157"/>
      <c r="J82" s="65" t="str">
        <f t="shared" si="7"/>
        <v/>
      </c>
      <c r="K82" s="66"/>
      <c r="L82" s="158"/>
      <c r="M82" s="159"/>
      <c r="N82" s="71"/>
      <c r="O82" s="72"/>
      <c r="P82" s="67"/>
      <c r="Q82" s="68"/>
      <c r="R82" s="69"/>
      <c r="S82" s="12"/>
    </row>
    <row r="83" spans="2:19" ht="14.1" hidden="1" customHeight="1" x14ac:dyDescent="0.15">
      <c r="B83" s="11"/>
      <c r="C83" s="153" t="str">
        <f t="shared" si="5"/>
        <v/>
      </c>
      <c r="D83" s="154"/>
      <c r="E83" s="154"/>
      <c r="F83" s="154"/>
      <c r="G83" s="155"/>
      <c r="H83" s="156">
        <f t="shared" si="6"/>
        <v>0</v>
      </c>
      <c r="I83" s="157"/>
      <c r="J83" s="65" t="str">
        <f t="shared" si="7"/>
        <v/>
      </c>
      <c r="K83" s="66"/>
      <c r="L83" s="158"/>
      <c r="M83" s="159"/>
      <c r="N83" s="71"/>
      <c r="O83" s="72"/>
      <c r="P83" s="67"/>
      <c r="Q83" s="68"/>
      <c r="R83" s="69"/>
      <c r="S83" s="12"/>
    </row>
    <row r="84" spans="2:19" ht="14.1" hidden="1" customHeight="1" x14ac:dyDescent="0.15">
      <c r="B84" s="11"/>
      <c r="C84" s="153" t="str">
        <f t="shared" si="5"/>
        <v/>
      </c>
      <c r="D84" s="154"/>
      <c r="E84" s="154"/>
      <c r="F84" s="154"/>
      <c r="G84" s="155"/>
      <c r="H84" s="156">
        <f t="shared" si="6"/>
        <v>0</v>
      </c>
      <c r="I84" s="157"/>
      <c r="J84" s="65" t="str">
        <f t="shared" si="7"/>
        <v/>
      </c>
      <c r="K84" s="66"/>
      <c r="L84" s="158"/>
      <c r="M84" s="159"/>
      <c r="N84" s="71"/>
      <c r="O84" s="72"/>
      <c r="P84" s="67"/>
      <c r="Q84" s="68"/>
      <c r="R84" s="69"/>
      <c r="S84" s="12"/>
    </row>
    <row r="85" spans="2:19" ht="14.1" hidden="1" customHeight="1" x14ac:dyDescent="0.15">
      <c r="B85" s="11"/>
      <c r="C85" s="153" t="str">
        <f t="shared" si="5"/>
        <v/>
      </c>
      <c r="D85" s="154"/>
      <c r="E85" s="154"/>
      <c r="F85" s="154"/>
      <c r="G85" s="155"/>
      <c r="H85" s="156">
        <f t="shared" si="6"/>
        <v>0</v>
      </c>
      <c r="I85" s="157"/>
      <c r="J85" s="65" t="str">
        <f t="shared" si="7"/>
        <v/>
      </c>
      <c r="K85" s="66"/>
      <c r="L85" s="158"/>
      <c r="M85" s="159"/>
      <c r="N85" s="71"/>
      <c r="O85" s="72"/>
      <c r="P85" s="67"/>
      <c r="Q85" s="68"/>
      <c r="R85" s="69"/>
      <c r="S85" s="12"/>
    </row>
    <row r="86" spans="2:19" ht="14.1" customHeight="1" x14ac:dyDescent="0.15">
      <c r="B86" s="11"/>
      <c r="C86" s="137" t="s">
        <v>29</v>
      </c>
      <c r="D86" s="138"/>
      <c r="E86" s="138"/>
      <c r="F86" s="138"/>
      <c r="G86" s="139"/>
      <c r="H86" s="140"/>
      <c r="I86" s="141"/>
      <c r="J86" s="15"/>
      <c r="K86" s="142"/>
      <c r="L86" s="143"/>
      <c r="M86" s="144"/>
      <c r="N86" s="145">
        <f>SUM(N76:O85)</f>
        <v>0.55000000000000004</v>
      </c>
      <c r="O86" s="146"/>
      <c r="P86" s="147" t="str">
        <f>ROUND(N86,1)&amp;"　日"</f>
        <v>0.6　日</v>
      </c>
      <c r="Q86" s="147"/>
      <c r="R86" s="147"/>
      <c r="S86" s="12"/>
    </row>
    <row r="87" spans="2:19" ht="14.1" customHeight="1" x14ac:dyDescent="0.15">
      <c r="B87" s="16"/>
      <c r="C87" s="17"/>
      <c r="D87" s="17"/>
      <c r="E87" s="17"/>
      <c r="F87" s="17"/>
      <c r="G87" s="17"/>
      <c r="H87" s="17"/>
      <c r="I87" s="17"/>
      <c r="J87" s="17"/>
      <c r="K87" s="17"/>
      <c r="L87" s="17"/>
      <c r="M87" s="17"/>
      <c r="N87" s="17"/>
      <c r="O87" s="17"/>
      <c r="P87" s="17"/>
      <c r="Q87" s="17"/>
      <c r="R87" s="17"/>
      <c r="S87" s="18"/>
    </row>
    <row r="88" spans="2:19" ht="13.5" customHeight="1" x14ac:dyDescent="0.15"/>
    <row r="89" spans="2:19" ht="13.5" customHeight="1" x14ac:dyDescent="0.15">
      <c r="C89" s="74" t="s">
        <v>77</v>
      </c>
      <c r="D89" s="74"/>
      <c r="E89" s="74"/>
      <c r="F89" s="74"/>
      <c r="G89" s="74"/>
      <c r="H89" s="74"/>
      <c r="I89" s="74"/>
      <c r="J89" s="74"/>
    </row>
    <row r="90" spans="2:19" ht="13.5" customHeight="1" x14ac:dyDescent="0.15"/>
    <row r="91" spans="2:19" ht="13.5" customHeight="1" x14ac:dyDescent="0.15">
      <c r="B91" s="14"/>
      <c r="C91" s="22" t="s">
        <v>78</v>
      </c>
      <c r="D91" s="22"/>
      <c r="E91" s="22"/>
      <c r="F91" s="22"/>
      <c r="G91" s="22"/>
      <c r="H91" s="14"/>
      <c r="I91" s="14"/>
      <c r="J91" s="14"/>
      <c r="K91" s="14"/>
      <c r="L91" s="14"/>
      <c r="M91" s="14"/>
      <c r="N91" s="14"/>
      <c r="O91" s="14"/>
      <c r="P91" s="14"/>
      <c r="Q91" s="14"/>
      <c r="R91" s="14"/>
      <c r="S91" s="14"/>
    </row>
    <row r="92" spans="2:19" x14ac:dyDescent="0.15">
      <c r="C92" s="148"/>
      <c r="D92" s="148"/>
      <c r="E92" s="149" t="s">
        <v>79</v>
      </c>
      <c r="F92" s="150"/>
      <c r="G92" s="149" t="s">
        <v>80</v>
      </c>
      <c r="H92" s="150"/>
      <c r="I92" s="149" t="s">
        <v>81</v>
      </c>
      <c r="J92" s="150"/>
      <c r="L92" s="151" t="s">
        <v>82</v>
      </c>
      <c r="M92" s="152"/>
      <c r="N92" s="32" t="s">
        <v>83</v>
      </c>
    </row>
    <row r="93" spans="2:19" x14ac:dyDescent="0.15">
      <c r="C93" s="130" t="s">
        <v>84</v>
      </c>
      <c r="D93" s="130"/>
      <c r="E93" s="131">
        <f>N54</f>
        <v>112.71578947368421</v>
      </c>
      <c r="F93" s="132"/>
      <c r="G93" s="131">
        <f>N34</f>
        <v>138.03684210526316</v>
      </c>
      <c r="H93" s="132"/>
      <c r="I93" s="133">
        <f>1-(E93/G93)</f>
        <v>0.18343691615510738</v>
      </c>
      <c r="J93" s="134"/>
      <c r="K93" s="33" t="s">
        <v>85</v>
      </c>
      <c r="L93" s="125" t="str">
        <f>IF(I93&lt;-0.6,"１",IF(I93&lt;-0.2,"２",IF(I93&lt;0.2,"３",IF(I93&lt;0.6,"４","５"))))</f>
        <v>３</v>
      </c>
      <c r="M93" s="125"/>
    </row>
    <row r="94" spans="2:19" x14ac:dyDescent="0.15">
      <c r="C94" s="130" t="s">
        <v>86</v>
      </c>
      <c r="D94" s="130"/>
      <c r="E94" s="135">
        <f>N86</f>
        <v>0.55000000000000004</v>
      </c>
      <c r="F94" s="136"/>
      <c r="G94" s="135">
        <f>N71</f>
        <v>0.61</v>
      </c>
      <c r="H94" s="136"/>
      <c r="I94" s="133">
        <f>1-(E94/G94)</f>
        <v>9.8360655737704805E-2</v>
      </c>
      <c r="J94" s="134"/>
      <c r="K94" s="33" t="s">
        <v>85</v>
      </c>
      <c r="L94" s="125" t="str">
        <f>IF(I94&lt;-0.6,"１",IF(I94&lt;-0.2,"２",IF(I94&lt;0.2,"３",IF(I94&lt;0.6,"４","５"))))</f>
        <v>３</v>
      </c>
      <c r="M94" s="125"/>
    </row>
    <row r="95" spans="2:19" x14ac:dyDescent="0.15">
      <c r="C95" s="24"/>
      <c r="D95" s="24"/>
      <c r="E95" s="75"/>
      <c r="F95" s="75"/>
      <c r="G95" s="75"/>
      <c r="H95" s="75"/>
      <c r="I95" s="26"/>
      <c r="J95" s="26"/>
    </row>
    <row r="96" spans="2:19" x14ac:dyDescent="0.15">
      <c r="C96" s="22" t="s">
        <v>87</v>
      </c>
      <c r="D96" s="22"/>
      <c r="E96" s="33"/>
      <c r="F96" s="33"/>
      <c r="G96" s="33"/>
    </row>
    <row r="97" spans="3:10" ht="27" customHeight="1" x14ac:dyDescent="0.15">
      <c r="C97" s="128" t="s">
        <v>88</v>
      </c>
      <c r="D97" s="128"/>
      <c r="E97" s="128"/>
      <c r="F97" s="128" t="s">
        <v>89</v>
      </c>
      <c r="G97" s="128"/>
      <c r="H97" s="128"/>
      <c r="I97" s="128" t="s">
        <v>90</v>
      </c>
      <c r="J97" s="129"/>
    </row>
    <row r="98" spans="3:10" x14ac:dyDescent="0.15">
      <c r="C98" s="125" t="s">
        <v>91</v>
      </c>
      <c r="D98" s="125"/>
      <c r="E98" s="125"/>
      <c r="F98" s="127" t="s">
        <v>92</v>
      </c>
      <c r="G98" s="127"/>
      <c r="H98" s="127"/>
      <c r="I98" s="125">
        <v>5</v>
      </c>
      <c r="J98" s="125"/>
    </row>
    <row r="99" spans="3:10" x14ac:dyDescent="0.15">
      <c r="C99" s="125" t="s">
        <v>93</v>
      </c>
      <c r="D99" s="125"/>
      <c r="E99" s="125"/>
      <c r="F99" s="127" t="s">
        <v>94</v>
      </c>
      <c r="G99" s="127"/>
      <c r="H99" s="127"/>
      <c r="I99" s="125">
        <v>4</v>
      </c>
      <c r="J99" s="125"/>
    </row>
    <row r="100" spans="3:10" x14ac:dyDescent="0.15">
      <c r="C100" s="125" t="s">
        <v>95</v>
      </c>
      <c r="D100" s="125"/>
      <c r="E100" s="125"/>
      <c r="F100" s="126" t="s">
        <v>96</v>
      </c>
      <c r="G100" s="127"/>
      <c r="H100" s="127"/>
      <c r="I100" s="125">
        <v>3</v>
      </c>
      <c r="J100" s="125"/>
    </row>
    <row r="101" spans="3:10" x14ac:dyDescent="0.15">
      <c r="C101" s="125" t="s">
        <v>97</v>
      </c>
      <c r="D101" s="125"/>
      <c r="E101" s="125"/>
      <c r="F101" s="126" t="s">
        <v>98</v>
      </c>
      <c r="G101" s="127"/>
      <c r="H101" s="127"/>
      <c r="I101" s="125">
        <v>2</v>
      </c>
      <c r="J101" s="125"/>
    </row>
    <row r="102" spans="3:10" x14ac:dyDescent="0.15">
      <c r="C102" s="125" t="s">
        <v>99</v>
      </c>
      <c r="D102" s="125"/>
      <c r="E102" s="125"/>
      <c r="F102" s="126" t="s">
        <v>100</v>
      </c>
      <c r="G102" s="127"/>
      <c r="H102" s="127"/>
      <c r="I102" s="125">
        <v>1</v>
      </c>
      <c r="J102" s="125"/>
    </row>
  </sheetData>
  <mergeCells count="271">
    <mergeCell ref="C21:R21"/>
    <mergeCell ref="C22:E22"/>
    <mergeCell ref="F22:I22"/>
    <mergeCell ref="L22:M22"/>
    <mergeCell ref="N22:O22"/>
    <mergeCell ref="P22:R22"/>
    <mergeCell ref="B2:S2"/>
    <mergeCell ref="C7:E7"/>
    <mergeCell ref="H7:I7"/>
    <mergeCell ref="B19:D19"/>
    <mergeCell ref="C20:E20"/>
    <mergeCell ref="H20:I20"/>
    <mergeCell ref="C23:E23"/>
    <mergeCell ref="F23:I23"/>
    <mergeCell ref="L23:M23"/>
    <mergeCell ref="N23:O23"/>
    <mergeCell ref="P23:R23"/>
    <mergeCell ref="C24:E24"/>
    <mergeCell ref="F24:I24"/>
    <mergeCell ref="L24:M24"/>
    <mergeCell ref="N24:O24"/>
    <mergeCell ref="P24:R24"/>
    <mergeCell ref="C25:E25"/>
    <mergeCell ref="F25:I25"/>
    <mergeCell ref="L25:M25"/>
    <mergeCell ref="N25:O25"/>
    <mergeCell ref="P25:R25"/>
    <mergeCell ref="C26:E26"/>
    <mergeCell ref="F26:I26"/>
    <mergeCell ref="L26:M26"/>
    <mergeCell ref="N26:O26"/>
    <mergeCell ref="P26:R26"/>
    <mergeCell ref="C27:E27"/>
    <mergeCell ref="F27:I27"/>
    <mergeCell ref="L27:M27"/>
    <mergeCell ref="N27:O27"/>
    <mergeCell ref="P27:R27"/>
    <mergeCell ref="C28:E28"/>
    <mergeCell ref="F28:I28"/>
    <mergeCell ref="L28:M28"/>
    <mergeCell ref="N28:O28"/>
    <mergeCell ref="P28:R28"/>
    <mergeCell ref="C31:E31"/>
    <mergeCell ref="F31:I31"/>
    <mergeCell ref="L31:M31"/>
    <mergeCell ref="N31:O31"/>
    <mergeCell ref="P31:R31"/>
    <mergeCell ref="X31:AA31"/>
    <mergeCell ref="C29:E29"/>
    <mergeCell ref="F29:I29"/>
    <mergeCell ref="L29:M29"/>
    <mergeCell ref="N29:O29"/>
    <mergeCell ref="P29:R29"/>
    <mergeCell ref="C30:E30"/>
    <mergeCell ref="F30:I30"/>
    <mergeCell ref="L30:M30"/>
    <mergeCell ref="N30:O30"/>
    <mergeCell ref="P30:R30"/>
    <mergeCell ref="C32:E32"/>
    <mergeCell ref="F32:I32"/>
    <mergeCell ref="L32:M32"/>
    <mergeCell ref="N32:O32"/>
    <mergeCell ref="P32:R32"/>
    <mergeCell ref="C33:E33"/>
    <mergeCell ref="F33:I33"/>
    <mergeCell ref="L33:M33"/>
    <mergeCell ref="N33:O33"/>
    <mergeCell ref="P33:R33"/>
    <mergeCell ref="C40:E40"/>
    <mergeCell ref="H40:I40"/>
    <mergeCell ref="C41:R41"/>
    <mergeCell ref="C42:E42"/>
    <mergeCell ref="F42:I42"/>
    <mergeCell ref="L42:M42"/>
    <mergeCell ref="N42:O42"/>
    <mergeCell ref="P42:R42"/>
    <mergeCell ref="C34:E34"/>
    <mergeCell ref="F34:I34"/>
    <mergeCell ref="L34:M34"/>
    <mergeCell ref="N34:O34"/>
    <mergeCell ref="P34:R34"/>
    <mergeCell ref="B38:D38"/>
    <mergeCell ref="C43:E43"/>
    <mergeCell ref="F43:I43"/>
    <mergeCell ref="L43:M43"/>
    <mergeCell ref="N43:O43"/>
    <mergeCell ref="P43:R43"/>
    <mergeCell ref="C44:E44"/>
    <mergeCell ref="F44:I44"/>
    <mergeCell ref="L44:M44"/>
    <mergeCell ref="N44:O44"/>
    <mergeCell ref="P44:R44"/>
    <mergeCell ref="C45:E45"/>
    <mergeCell ref="F45:I45"/>
    <mergeCell ref="L45:M45"/>
    <mergeCell ref="N45:O45"/>
    <mergeCell ref="P45:R45"/>
    <mergeCell ref="C46:E46"/>
    <mergeCell ref="F46:I46"/>
    <mergeCell ref="L46:M46"/>
    <mergeCell ref="N46:O46"/>
    <mergeCell ref="P46:R46"/>
    <mergeCell ref="C47:E47"/>
    <mergeCell ref="F47:I47"/>
    <mergeCell ref="L47:M47"/>
    <mergeCell ref="N47:O47"/>
    <mergeCell ref="P47:R47"/>
    <mergeCell ref="C48:E48"/>
    <mergeCell ref="F48:I48"/>
    <mergeCell ref="L48:M48"/>
    <mergeCell ref="N48:O48"/>
    <mergeCell ref="P48:R48"/>
    <mergeCell ref="C49:E49"/>
    <mergeCell ref="F49:I49"/>
    <mergeCell ref="L49:M49"/>
    <mergeCell ref="N49:O49"/>
    <mergeCell ref="P49:R49"/>
    <mergeCell ref="C50:E50"/>
    <mergeCell ref="F50:I50"/>
    <mergeCell ref="L50:M50"/>
    <mergeCell ref="N50:O50"/>
    <mergeCell ref="P50:R50"/>
    <mergeCell ref="C51:E51"/>
    <mergeCell ref="F51:I51"/>
    <mergeCell ref="L51:M51"/>
    <mergeCell ref="N51:O51"/>
    <mergeCell ref="P51:R51"/>
    <mergeCell ref="C52:E52"/>
    <mergeCell ref="F52:I52"/>
    <mergeCell ref="L52:M52"/>
    <mergeCell ref="N52:O52"/>
    <mergeCell ref="P52:R52"/>
    <mergeCell ref="C53:E53"/>
    <mergeCell ref="F53:I53"/>
    <mergeCell ref="L53:M53"/>
    <mergeCell ref="N53:O53"/>
    <mergeCell ref="P53:R53"/>
    <mergeCell ref="C54:E54"/>
    <mergeCell ref="F54:I54"/>
    <mergeCell ref="L54:M54"/>
    <mergeCell ref="N54:O54"/>
    <mergeCell ref="P54:R54"/>
    <mergeCell ref="P60:R60"/>
    <mergeCell ref="C61:G61"/>
    <mergeCell ref="H61:I61"/>
    <mergeCell ref="L61:M61"/>
    <mergeCell ref="N61:O61"/>
    <mergeCell ref="P61:R61"/>
    <mergeCell ref="B59:D59"/>
    <mergeCell ref="H59:I59"/>
    <mergeCell ref="C60:G60"/>
    <mergeCell ref="H60:I60"/>
    <mergeCell ref="K60:M60"/>
    <mergeCell ref="N60:O60"/>
    <mergeCell ref="N64:O64"/>
    <mergeCell ref="C65:G65"/>
    <mergeCell ref="H65:I65"/>
    <mergeCell ref="L65:M65"/>
    <mergeCell ref="N65:O65"/>
    <mergeCell ref="C62:G62"/>
    <mergeCell ref="H62:I62"/>
    <mergeCell ref="L62:M62"/>
    <mergeCell ref="N62:O62"/>
    <mergeCell ref="C63:G63"/>
    <mergeCell ref="H63:I63"/>
    <mergeCell ref="L63:M63"/>
    <mergeCell ref="N63:O63"/>
    <mergeCell ref="C66:G66"/>
    <mergeCell ref="H66:I66"/>
    <mergeCell ref="L66:M66"/>
    <mergeCell ref="C67:G67"/>
    <mergeCell ref="H67:I67"/>
    <mergeCell ref="L67:M67"/>
    <mergeCell ref="C64:G64"/>
    <mergeCell ref="H64:I64"/>
    <mergeCell ref="L64:M64"/>
    <mergeCell ref="C70:G70"/>
    <mergeCell ref="H70:I70"/>
    <mergeCell ref="L70:M70"/>
    <mergeCell ref="C71:G71"/>
    <mergeCell ref="H71:I71"/>
    <mergeCell ref="K71:M71"/>
    <mergeCell ref="C68:G68"/>
    <mergeCell ref="H68:I68"/>
    <mergeCell ref="L68:M68"/>
    <mergeCell ref="C69:G69"/>
    <mergeCell ref="H69:I69"/>
    <mergeCell ref="L69:M69"/>
    <mergeCell ref="N71:O71"/>
    <mergeCell ref="P71:R71"/>
    <mergeCell ref="B73:D73"/>
    <mergeCell ref="H74:I74"/>
    <mergeCell ref="C75:G75"/>
    <mergeCell ref="H75:I75"/>
    <mergeCell ref="K75:M75"/>
    <mergeCell ref="N75:O75"/>
    <mergeCell ref="P75:R75"/>
    <mergeCell ref="C76:G76"/>
    <mergeCell ref="H76:I76"/>
    <mergeCell ref="L76:M76"/>
    <mergeCell ref="N76:O76"/>
    <mergeCell ref="P76:R76"/>
    <mergeCell ref="C77:G77"/>
    <mergeCell ref="H77:I77"/>
    <mergeCell ref="L77:M77"/>
    <mergeCell ref="N77:O77"/>
    <mergeCell ref="N80:O80"/>
    <mergeCell ref="C81:G81"/>
    <mergeCell ref="H81:I81"/>
    <mergeCell ref="L81:M81"/>
    <mergeCell ref="C78:G78"/>
    <mergeCell ref="H78:I78"/>
    <mergeCell ref="L78:M78"/>
    <mergeCell ref="N78:O78"/>
    <mergeCell ref="C79:G79"/>
    <mergeCell ref="H79:I79"/>
    <mergeCell ref="L79:M79"/>
    <mergeCell ref="N79:O79"/>
    <mergeCell ref="C82:G82"/>
    <mergeCell ref="H82:I82"/>
    <mergeCell ref="L82:M82"/>
    <mergeCell ref="C83:G83"/>
    <mergeCell ref="H83:I83"/>
    <mergeCell ref="L83:M83"/>
    <mergeCell ref="C80:G80"/>
    <mergeCell ref="H80:I80"/>
    <mergeCell ref="L80:M80"/>
    <mergeCell ref="N86:O86"/>
    <mergeCell ref="P86:R86"/>
    <mergeCell ref="C92:D92"/>
    <mergeCell ref="E92:F92"/>
    <mergeCell ref="G92:H92"/>
    <mergeCell ref="I92:J92"/>
    <mergeCell ref="L92:M92"/>
    <mergeCell ref="C84:G84"/>
    <mergeCell ref="H84:I84"/>
    <mergeCell ref="L84:M84"/>
    <mergeCell ref="C85:G85"/>
    <mergeCell ref="H85:I85"/>
    <mergeCell ref="L85:M85"/>
    <mergeCell ref="L93:M93"/>
    <mergeCell ref="C94:D94"/>
    <mergeCell ref="E94:F94"/>
    <mergeCell ref="G94:H94"/>
    <mergeCell ref="I94:J94"/>
    <mergeCell ref="L94:M94"/>
    <mergeCell ref="C86:G86"/>
    <mergeCell ref="H86:I86"/>
    <mergeCell ref="K86:M86"/>
    <mergeCell ref="C97:E97"/>
    <mergeCell ref="F97:H97"/>
    <mergeCell ref="I97:J97"/>
    <mergeCell ref="C98:E98"/>
    <mergeCell ref="F98:H98"/>
    <mergeCell ref="I98:J98"/>
    <mergeCell ref="C93:D93"/>
    <mergeCell ref="E93:F93"/>
    <mergeCell ref="G93:H93"/>
    <mergeCell ref="I93:J93"/>
    <mergeCell ref="C101:E101"/>
    <mergeCell ref="F101:H101"/>
    <mergeCell ref="I101:J101"/>
    <mergeCell ref="C102:E102"/>
    <mergeCell ref="F102:H102"/>
    <mergeCell ref="I102:J102"/>
    <mergeCell ref="C99:E99"/>
    <mergeCell ref="F99:H99"/>
    <mergeCell ref="I99:J99"/>
    <mergeCell ref="C100:E100"/>
    <mergeCell ref="F100:H100"/>
    <mergeCell ref="I100:J100"/>
  </mergeCells>
  <phoneticPr fontId="3"/>
  <pageMargins left="0.59055118110236227" right="0.23622047244094491" top="0.74803149606299213" bottom="0.74803149606299213" header="0.31496062992125984" footer="0.31496062992125984"/>
  <pageSetup paperSize="9" scale="80" orientation="portrait" r:id="rId1"/>
  <headerFooter alignWithMargins="0">
    <oddHeader>&amp;R&amp;A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2EC0F-8245-42A8-B4EB-AEAFC0033C7E}">
  <sheetPr>
    <tabColor rgb="FFFFC000"/>
    <pageSetUpPr fitToPage="1"/>
  </sheetPr>
  <dimension ref="A1:AA100"/>
  <sheetViews>
    <sheetView showGridLines="0" view="pageBreakPreview" zoomScaleNormal="100" zoomScaleSheetLayoutView="100" workbookViewId="0"/>
  </sheetViews>
  <sheetFormatPr defaultRowHeight="13.5" x14ac:dyDescent="0.15"/>
  <cols>
    <col min="1" max="1" width="1.625" style="4" customWidth="1"/>
    <col min="2" max="2" width="4.375" style="4" customWidth="1"/>
    <col min="3" max="3" width="3.375" style="4" customWidth="1"/>
    <col min="4" max="4" width="6.25" style="4" customWidth="1"/>
    <col min="5" max="5" width="4.75" style="4" customWidth="1"/>
    <col min="6" max="9" width="4.625" style="4" customWidth="1"/>
    <col min="10" max="10" width="7.625" style="4" customWidth="1"/>
    <col min="11" max="11" width="7.875" style="4" bestFit="1" customWidth="1"/>
    <col min="12" max="13" width="5.625" style="4" customWidth="1"/>
    <col min="14" max="14" width="5.125" style="4" customWidth="1"/>
    <col min="15" max="15" width="5.625" style="4" customWidth="1"/>
    <col min="16" max="18" width="7.625" style="4" customWidth="1"/>
    <col min="19" max="20" width="1.625" style="4" customWidth="1"/>
    <col min="21" max="21" width="3.625" style="4" customWidth="1"/>
    <col min="22" max="29" width="9.75" style="4" customWidth="1"/>
    <col min="30" max="16384" width="9" style="4"/>
  </cols>
  <sheetData>
    <row r="1" spans="2:22" x14ac:dyDescent="0.15">
      <c r="S1" s="5"/>
      <c r="U1" s="6"/>
      <c r="V1" s="6"/>
    </row>
    <row r="2" spans="2:22" ht="21" x14ac:dyDescent="0.2">
      <c r="B2" s="277" t="s">
        <v>24</v>
      </c>
      <c r="C2" s="277"/>
      <c r="D2" s="277"/>
      <c r="E2" s="277"/>
      <c r="F2" s="277"/>
      <c r="G2" s="277"/>
      <c r="H2" s="277"/>
      <c r="I2" s="277"/>
      <c r="J2" s="277"/>
      <c r="K2" s="277"/>
      <c r="L2" s="277"/>
      <c r="M2" s="277"/>
      <c r="N2" s="277"/>
      <c r="O2" s="277"/>
      <c r="P2" s="277"/>
      <c r="Q2" s="277"/>
      <c r="R2" s="277"/>
      <c r="S2" s="277"/>
      <c r="U2" s="6"/>
      <c r="V2" s="6"/>
    </row>
    <row r="3" spans="2:22" ht="19.5" customHeight="1" x14ac:dyDescent="0.15">
      <c r="B3" s="4" t="s">
        <v>25</v>
      </c>
    </row>
    <row r="4" spans="2:22" ht="14.1" customHeight="1" x14ac:dyDescent="0.15">
      <c r="B4" s="7"/>
      <c r="C4" s="8"/>
      <c r="D4" s="8"/>
      <c r="E4" s="8"/>
      <c r="F4" s="8"/>
      <c r="G4" s="8"/>
      <c r="H4" s="8"/>
      <c r="I4" s="8"/>
      <c r="J4" s="8"/>
      <c r="K4" s="8"/>
      <c r="L4" s="8"/>
      <c r="M4" s="8"/>
      <c r="N4" s="8"/>
      <c r="O4" s="8"/>
      <c r="P4" s="8"/>
      <c r="Q4" s="8"/>
      <c r="R4" s="9"/>
      <c r="S4" s="10"/>
    </row>
    <row r="5" spans="2:22" ht="13.5" customHeight="1" x14ac:dyDescent="0.15">
      <c r="B5" s="11"/>
      <c r="R5" s="5"/>
      <c r="S5" s="12"/>
    </row>
    <row r="6" spans="2:22" ht="13.5" customHeight="1" x14ac:dyDescent="0.15">
      <c r="B6" s="11" t="s">
        <v>26</v>
      </c>
      <c r="S6" s="12"/>
    </row>
    <row r="7" spans="2:22" ht="13.5" customHeight="1" x14ac:dyDescent="0.15">
      <c r="B7" s="11"/>
      <c r="C7" s="222" t="s">
        <v>27</v>
      </c>
      <c r="D7" s="222"/>
      <c r="E7" s="222"/>
      <c r="H7" s="278">
        <v>100</v>
      </c>
      <c r="I7" s="278"/>
      <c r="J7" s="21" t="s">
        <v>5</v>
      </c>
      <c r="S7" s="12"/>
    </row>
    <row r="8" spans="2:22" ht="13.5" customHeight="1" x14ac:dyDescent="0.15">
      <c r="B8" s="11"/>
      <c r="S8" s="12"/>
    </row>
    <row r="9" spans="2:22" ht="13.5" customHeight="1" x14ac:dyDescent="0.15">
      <c r="B9" s="11"/>
      <c r="D9" s="4" t="s">
        <v>28</v>
      </c>
      <c r="F9" s="21" t="s">
        <v>302</v>
      </c>
      <c r="N9" s="13"/>
      <c r="O9" s="13"/>
      <c r="S9" s="12"/>
    </row>
    <row r="10" spans="2:22" ht="13.5" customHeight="1" x14ac:dyDescent="0.15">
      <c r="B10" s="11"/>
      <c r="D10" s="4" t="s">
        <v>23</v>
      </c>
      <c r="F10" s="21" t="s">
        <v>303</v>
      </c>
      <c r="L10" s="22"/>
      <c r="M10" s="22"/>
      <c r="N10" s="23"/>
      <c r="O10" s="23"/>
      <c r="P10" s="24"/>
      <c r="Q10" s="24"/>
      <c r="R10" s="24"/>
      <c r="S10" s="12"/>
    </row>
    <row r="11" spans="2:22" ht="13.5" customHeight="1" x14ac:dyDescent="0.15">
      <c r="B11" s="11"/>
      <c r="F11" s="14"/>
      <c r="L11" s="22"/>
      <c r="M11" s="22"/>
      <c r="N11" s="23"/>
      <c r="O11" s="23"/>
      <c r="P11" s="25"/>
      <c r="Q11" s="25"/>
      <c r="R11" s="26"/>
      <c r="S11" s="12"/>
    </row>
    <row r="12" spans="2:22" ht="13.5" customHeight="1" x14ac:dyDescent="0.15">
      <c r="B12" s="11"/>
      <c r="C12" s="27" t="s">
        <v>64</v>
      </c>
      <c r="D12" s="21" t="s">
        <v>252</v>
      </c>
      <c r="F12" s="14"/>
      <c r="L12" s="28" t="s">
        <v>253</v>
      </c>
      <c r="M12" s="22"/>
      <c r="N12" s="23"/>
      <c r="O12" s="23"/>
      <c r="P12" s="29"/>
      <c r="Q12" s="30"/>
      <c r="R12" s="26"/>
      <c r="S12" s="12"/>
    </row>
    <row r="13" spans="2:22" ht="13.5" customHeight="1" x14ac:dyDescent="0.15">
      <c r="B13" s="11"/>
      <c r="C13" s="27" t="s">
        <v>64</v>
      </c>
      <c r="D13" s="21" t="s">
        <v>254</v>
      </c>
      <c r="F13" s="31"/>
      <c r="G13" s="31"/>
      <c r="H13" s="31"/>
      <c r="I13" s="31"/>
      <c r="J13" s="31"/>
      <c r="K13" s="31"/>
      <c r="L13" s="32"/>
      <c r="M13" s="32"/>
      <c r="N13" s="22"/>
      <c r="O13" s="22"/>
      <c r="P13" s="33"/>
      <c r="Q13" s="33"/>
      <c r="R13" s="33"/>
      <c r="S13" s="12"/>
    </row>
    <row r="14" spans="2:22" ht="13.5" customHeight="1" x14ac:dyDescent="0.15">
      <c r="B14" s="11"/>
      <c r="C14" s="27" t="s">
        <v>64</v>
      </c>
      <c r="D14" s="21" t="s">
        <v>304</v>
      </c>
      <c r="F14" s="31"/>
      <c r="G14" s="31"/>
      <c r="H14" s="31"/>
      <c r="I14" s="31"/>
      <c r="J14" s="31"/>
      <c r="K14" s="31"/>
      <c r="L14" s="32"/>
      <c r="M14" s="32"/>
      <c r="N14" s="22"/>
      <c r="O14" s="22"/>
      <c r="P14" s="33"/>
      <c r="Q14" s="33"/>
      <c r="R14" s="33"/>
      <c r="S14" s="12"/>
    </row>
    <row r="15" spans="2:22" ht="13.5" customHeight="1" x14ac:dyDescent="0.15">
      <c r="B15" s="11"/>
      <c r="E15" s="21" t="s">
        <v>305</v>
      </c>
      <c r="F15" s="31"/>
      <c r="L15" s="22"/>
      <c r="M15" s="22"/>
      <c r="N15" s="22"/>
      <c r="O15" s="22"/>
      <c r="P15" s="22"/>
      <c r="Q15" s="22"/>
      <c r="R15" s="22"/>
      <c r="S15" s="12"/>
    </row>
    <row r="16" spans="2:22" ht="13.5" customHeight="1" x14ac:dyDescent="0.15">
      <c r="B16" s="11"/>
      <c r="E16" s="21"/>
      <c r="F16" s="31"/>
      <c r="L16" s="22"/>
      <c r="M16" s="22"/>
      <c r="N16" s="22"/>
      <c r="O16" s="22"/>
      <c r="P16" s="22"/>
      <c r="Q16" s="22"/>
      <c r="R16" s="22"/>
      <c r="S16" s="12"/>
    </row>
    <row r="17" spans="1:27" ht="13.5" customHeight="1" x14ac:dyDescent="0.15">
      <c r="B17" s="254" t="s">
        <v>53</v>
      </c>
      <c r="C17" s="222"/>
      <c r="D17" s="222"/>
      <c r="E17" s="21" t="str">
        <f>F9</f>
        <v xml:space="preserve">油圧圧入引抜工(オーガ併用圧入)(オペレーターによる圧入速度等の随時設定施工) </v>
      </c>
      <c r="F17" s="31"/>
      <c r="L17" s="22"/>
      <c r="M17" s="22"/>
      <c r="N17" s="22"/>
      <c r="O17" s="22"/>
      <c r="P17" s="22"/>
      <c r="Q17" s="22"/>
      <c r="R17" s="22"/>
      <c r="S17" s="12"/>
    </row>
    <row r="18" spans="1:27" ht="13.5" customHeight="1" x14ac:dyDescent="0.15">
      <c r="B18" s="11"/>
      <c r="C18" s="222" t="s">
        <v>27</v>
      </c>
      <c r="D18" s="222"/>
      <c r="E18" s="222"/>
      <c r="H18" s="172">
        <f>$H$7</f>
        <v>100</v>
      </c>
      <c r="I18" s="172"/>
      <c r="J18" s="39" t="str">
        <f>$J$7</f>
        <v>m</v>
      </c>
      <c r="S18" s="12"/>
    </row>
    <row r="19" spans="1:27" ht="13.5" customHeight="1" x14ac:dyDescent="0.15">
      <c r="B19" s="11"/>
      <c r="C19" s="223" t="s">
        <v>71</v>
      </c>
      <c r="D19" s="224"/>
      <c r="E19" s="224"/>
      <c r="F19" s="224"/>
      <c r="G19" s="224"/>
      <c r="H19" s="224"/>
      <c r="I19" s="224"/>
      <c r="J19" s="224"/>
      <c r="K19" s="224"/>
      <c r="L19" s="224"/>
      <c r="M19" s="224"/>
      <c r="N19" s="224"/>
      <c r="O19" s="224"/>
      <c r="P19" s="224"/>
      <c r="Q19" s="224"/>
      <c r="R19" s="225"/>
      <c r="S19" s="12"/>
    </row>
    <row r="20" spans="1:27" ht="13.5" customHeight="1" x14ac:dyDescent="0.15">
      <c r="B20" s="11"/>
      <c r="C20" s="226" t="s">
        <v>46</v>
      </c>
      <c r="D20" s="227"/>
      <c r="E20" s="228"/>
      <c r="F20" s="226" t="s">
        <v>47</v>
      </c>
      <c r="G20" s="227"/>
      <c r="H20" s="227"/>
      <c r="I20" s="228"/>
      <c r="J20" s="40" t="s">
        <v>48</v>
      </c>
      <c r="K20" s="41" t="s">
        <v>49</v>
      </c>
      <c r="L20" s="226" t="s">
        <v>50</v>
      </c>
      <c r="M20" s="228"/>
      <c r="N20" s="226" t="s">
        <v>51</v>
      </c>
      <c r="O20" s="228"/>
      <c r="P20" s="229" t="s">
        <v>52</v>
      </c>
      <c r="Q20" s="229"/>
      <c r="R20" s="230"/>
      <c r="S20" s="12"/>
    </row>
    <row r="21" spans="1:27" ht="13.5" customHeight="1" x14ac:dyDescent="0.15">
      <c r="B21" s="11"/>
      <c r="C21" s="206" t="str">
        <f>IF('07(従来)'!B6="","",'07(従来)'!B6)</f>
        <v>土木一般世話役</v>
      </c>
      <c r="D21" s="207"/>
      <c r="E21" s="208"/>
      <c r="F21" s="219" t="str">
        <f>IF('07(従来)'!D6="","",'07(従来)'!D6)</f>
        <v/>
      </c>
      <c r="G21" s="220"/>
      <c r="H21" s="220"/>
      <c r="I21" s="221"/>
      <c r="J21" s="42">
        <v>45.05</v>
      </c>
      <c r="K21" s="43" t="str">
        <f>IF('07(従来)'!F7="","",'07(従来)'!F7)</f>
        <v>人</v>
      </c>
      <c r="L21" s="212">
        <f>IF('07(従来)'!G7="","",'07(従来)'!G7)</f>
        <v>21500</v>
      </c>
      <c r="M21" s="213"/>
      <c r="N21" s="214">
        <f>IFERROR(ROUNDDOWN(J21*L21,0),"")</f>
        <v>968575</v>
      </c>
      <c r="O21" s="215"/>
      <c r="P21" s="216" t="str">
        <f>IF('07(従来)'!I6="","",'07(従来)'!I6)</f>
        <v/>
      </c>
      <c r="Q21" s="217"/>
      <c r="R21" s="218"/>
      <c r="S21" s="12"/>
    </row>
    <row r="22" spans="1:27" ht="13.5" customHeight="1" x14ac:dyDescent="0.15">
      <c r="B22" s="11"/>
      <c r="C22" s="206" t="str">
        <f>IF('07(従来)'!B8="","",'07(従来)'!B8)</f>
        <v>特殊作業員</v>
      </c>
      <c r="D22" s="207"/>
      <c r="E22" s="208"/>
      <c r="F22" s="209" t="str">
        <f>IF('07(従来)'!D8="","",'07(従来)'!D8)</f>
        <v/>
      </c>
      <c r="G22" s="210"/>
      <c r="H22" s="210"/>
      <c r="I22" s="211"/>
      <c r="J22" s="42">
        <v>45.05</v>
      </c>
      <c r="K22" s="43" t="str">
        <f>IF('07(従来)'!F9="","",'07(従来)'!F9)</f>
        <v>人</v>
      </c>
      <c r="L22" s="212">
        <f>IF('07(従来)'!G9="","",'07(従来)'!G9)</f>
        <v>21500</v>
      </c>
      <c r="M22" s="213"/>
      <c r="N22" s="214">
        <f t="shared" ref="N22:N30" si="0">IFERROR(ROUNDDOWN(J22*L22,0),"")</f>
        <v>968575</v>
      </c>
      <c r="O22" s="215"/>
      <c r="P22" s="216" t="str">
        <f>IF('07(従来)'!I8="","",'07(従来)'!I8)</f>
        <v/>
      </c>
      <c r="Q22" s="217"/>
      <c r="R22" s="218"/>
      <c r="S22" s="12"/>
    </row>
    <row r="23" spans="1:27" ht="13.5" customHeight="1" x14ac:dyDescent="0.15">
      <c r="B23" s="11"/>
      <c r="C23" s="206" t="str">
        <f>IF('07(従来)'!B10="","",'07(従来)'!B10)</f>
        <v>とび工</v>
      </c>
      <c r="D23" s="207"/>
      <c r="E23" s="208"/>
      <c r="F23" s="209" t="str">
        <f>IF('07(従来)'!D10="","",'07(従来)'!D10)</f>
        <v/>
      </c>
      <c r="G23" s="210"/>
      <c r="H23" s="210"/>
      <c r="I23" s="211"/>
      <c r="J23" s="42">
        <v>90.1</v>
      </c>
      <c r="K23" s="43" t="str">
        <f>IF('07(従来)'!F11="","",'07(従来)'!F11)</f>
        <v>人</v>
      </c>
      <c r="L23" s="212">
        <f>IF('07(従来)'!G11="","",'07(従来)'!G11)</f>
        <v>22700</v>
      </c>
      <c r="M23" s="213"/>
      <c r="N23" s="214">
        <f t="shared" si="0"/>
        <v>2045270</v>
      </c>
      <c r="O23" s="215"/>
      <c r="P23" s="216" t="str">
        <f>IF('07(従来)'!I10="","",'07(従来)'!I10)</f>
        <v/>
      </c>
      <c r="Q23" s="217"/>
      <c r="R23" s="218"/>
      <c r="S23" s="12"/>
    </row>
    <row r="24" spans="1:27" ht="13.5" customHeight="1" x14ac:dyDescent="0.15">
      <c r="B24" s="11"/>
      <c r="C24" s="206" t="str">
        <f>IF('07(従来)'!B12="","",'07(従来)'!B12)</f>
        <v>運転経費1</v>
      </c>
      <c r="D24" s="207"/>
      <c r="E24" s="208"/>
      <c r="F24" s="209" t="str">
        <f>IF('07(従来)'!D12="","",'07(従来)'!D12)</f>
        <v>油圧式杭圧入引抜機</v>
      </c>
      <c r="G24" s="210"/>
      <c r="H24" s="210"/>
      <c r="I24" s="211"/>
      <c r="J24" s="42">
        <v>45.05</v>
      </c>
      <c r="K24" s="43" t="str">
        <f>IF('07(従来)'!F13="","",'07(従来)'!F13)</f>
        <v>日</v>
      </c>
      <c r="L24" s="212">
        <f>IF('07(従来)'!G13="","",'07(従来)'!G13)</f>
        <v>433503</v>
      </c>
      <c r="M24" s="213"/>
      <c r="N24" s="214">
        <f t="shared" si="0"/>
        <v>19529310</v>
      </c>
      <c r="O24" s="215"/>
      <c r="P24" s="216" t="str">
        <f>IF('07(従来)'!I12="","",'07(従来)'!I12)</f>
        <v/>
      </c>
      <c r="Q24" s="217"/>
      <c r="R24" s="218"/>
      <c r="S24" s="12"/>
      <c r="V24" s="45"/>
    </row>
    <row r="25" spans="1:27" ht="13.5" customHeight="1" x14ac:dyDescent="0.15">
      <c r="B25" s="11"/>
      <c r="C25" s="206" t="str">
        <f>IF('07(従来)'!B14="","",'07(従来)'!B14)</f>
        <v>運転経費1</v>
      </c>
      <c r="D25" s="207"/>
      <c r="E25" s="208"/>
      <c r="F25" s="209" t="str">
        <f>IF('07(従来)'!D14="","",'07(従来)'!D14)</f>
        <v>ラフテレーンクレーン</v>
      </c>
      <c r="G25" s="210"/>
      <c r="H25" s="210"/>
      <c r="I25" s="211"/>
      <c r="J25" s="42">
        <v>45.05</v>
      </c>
      <c r="K25" s="43" t="str">
        <f>IF('07(従来)'!F15="","",'07(従来)'!F15)</f>
        <v>日</v>
      </c>
      <c r="L25" s="212">
        <f>IF('07(従来)'!G15="","",'07(従来)'!G15)</f>
        <v>95000</v>
      </c>
      <c r="M25" s="213"/>
      <c r="N25" s="214">
        <f t="shared" si="0"/>
        <v>4279750</v>
      </c>
      <c r="O25" s="215"/>
      <c r="P25" s="216" t="str">
        <f>IF('07(従来)'!I14="","",'07(従来)'!I14)</f>
        <v/>
      </c>
      <c r="Q25" s="217"/>
      <c r="R25" s="218"/>
      <c r="S25" s="12"/>
    </row>
    <row r="26" spans="1:27" ht="13.5" customHeight="1" x14ac:dyDescent="0.15">
      <c r="B26" s="11"/>
      <c r="C26" s="206" t="str">
        <f>IF('07(従来)'!B16="","",'07(従来)'!B16)</f>
        <v>諸雑費</v>
      </c>
      <c r="D26" s="207"/>
      <c r="E26" s="208"/>
      <c r="F26" s="187" t="str">
        <f>IF('07(従来)'!D16="","",'07(従来)'!D16)</f>
        <v>オーガ損耗経費等</v>
      </c>
      <c r="G26" s="188"/>
      <c r="H26" s="188"/>
      <c r="I26" s="189"/>
      <c r="J26" s="42">
        <v>1</v>
      </c>
      <c r="K26" s="43" t="str">
        <f>IF('07(従来)'!F17="","",'07(従来)'!F17)</f>
        <v>式</v>
      </c>
      <c r="L26" s="212">
        <f>IF('07(従来)'!G17="","",'07(従来)'!G17)</f>
        <v>4446636.8</v>
      </c>
      <c r="M26" s="213"/>
      <c r="N26" s="214">
        <f t="shared" si="0"/>
        <v>4446636</v>
      </c>
      <c r="O26" s="215"/>
      <c r="P26" s="216" t="str">
        <f>IF('07(従来)'!I16="","",'07(従来)'!I16)</f>
        <v/>
      </c>
      <c r="Q26" s="217"/>
      <c r="R26" s="218"/>
      <c r="S26" s="12"/>
    </row>
    <row r="27" spans="1:27" ht="13.5" hidden="1" customHeight="1" x14ac:dyDescent="0.15">
      <c r="B27" s="11"/>
      <c r="C27" s="206" t="str">
        <f>IF('07(従来)'!B18="","",'07(従来)'!B18)</f>
        <v/>
      </c>
      <c r="D27" s="207"/>
      <c r="E27" s="208"/>
      <c r="F27" s="209" t="str">
        <f>IF('07(従来)'!D18="","",'07(従来)'!D18)</f>
        <v/>
      </c>
      <c r="G27" s="210"/>
      <c r="H27" s="210"/>
      <c r="I27" s="211"/>
      <c r="J27" s="46"/>
      <c r="K27" s="43" t="str">
        <f>IF('07(従来)'!F19="","",'07(従来)'!F19)</f>
        <v/>
      </c>
      <c r="L27" s="212" t="str">
        <f>IF('07(従来)'!G19="","",'07(従来)'!G19)</f>
        <v/>
      </c>
      <c r="M27" s="213"/>
      <c r="N27" s="214" t="str">
        <f t="shared" si="0"/>
        <v/>
      </c>
      <c r="O27" s="215"/>
      <c r="P27" s="216" t="str">
        <f>IF('07(従来)'!I18="","",'07(従来)'!I18)</f>
        <v/>
      </c>
      <c r="Q27" s="217"/>
      <c r="R27" s="218"/>
      <c r="S27" s="12"/>
      <c r="V27" s="47"/>
    </row>
    <row r="28" spans="1:27" ht="13.5" hidden="1" customHeight="1" x14ac:dyDescent="0.15">
      <c r="B28" s="11"/>
      <c r="C28" s="206" t="str">
        <f>IF('07(従来)'!B20="","",'07(従来)'!B20)</f>
        <v/>
      </c>
      <c r="D28" s="207"/>
      <c r="E28" s="208"/>
      <c r="F28" s="187" t="str">
        <f>IF('07(従来)'!D20="","",'07(従来)'!D20)</f>
        <v/>
      </c>
      <c r="G28" s="188"/>
      <c r="H28" s="188"/>
      <c r="I28" s="189"/>
      <c r="J28" s="48"/>
      <c r="K28" s="49" t="str">
        <f>IF('07(従来)'!F21="","",'07(従来)'!F21)</f>
        <v/>
      </c>
      <c r="L28" s="212" t="str">
        <f>IF('07(従来)'!G21="","",'07(従来)'!G21)</f>
        <v/>
      </c>
      <c r="M28" s="213"/>
      <c r="N28" s="214" t="str">
        <f t="shared" si="0"/>
        <v/>
      </c>
      <c r="O28" s="215"/>
      <c r="P28" s="216" t="str">
        <f>IF('07(従来)'!I20="","",'07(従来)'!I20)</f>
        <v/>
      </c>
      <c r="Q28" s="217"/>
      <c r="R28" s="218"/>
      <c r="S28" s="12"/>
      <c r="V28" s="47"/>
    </row>
    <row r="29" spans="1:27" ht="13.5" hidden="1" customHeight="1" x14ac:dyDescent="0.15">
      <c r="B29" s="11"/>
      <c r="C29" s="206" t="str">
        <f>IF('07(従来)'!B22="","",'07(従来)'!B22)</f>
        <v/>
      </c>
      <c r="D29" s="207"/>
      <c r="E29" s="208"/>
      <c r="F29" s="209" t="str">
        <f>IF('07(従来)'!D22="","",'07(従来)'!D22)</f>
        <v/>
      </c>
      <c r="G29" s="210"/>
      <c r="H29" s="210"/>
      <c r="I29" s="211"/>
      <c r="J29" s="44"/>
      <c r="K29" s="43" t="str">
        <f>IF('07(従来)'!F23="","",'07(従来)'!F23)</f>
        <v/>
      </c>
      <c r="L29" s="212" t="str">
        <f>IF('07(従来)'!G23="","",'07(従来)'!G23)</f>
        <v/>
      </c>
      <c r="M29" s="213"/>
      <c r="N29" s="214" t="str">
        <f t="shared" si="0"/>
        <v/>
      </c>
      <c r="O29" s="215"/>
      <c r="P29" s="216" t="str">
        <f>IF('07(従来)'!I22="","",'07(従来)'!I22)</f>
        <v/>
      </c>
      <c r="Q29" s="217"/>
      <c r="R29" s="218"/>
      <c r="S29" s="12"/>
      <c r="X29" s="251"/>
      <c r="Y29" s="251"/>
      <c r="Z29" s="251"/>
      <c r="AA29" s="251"/>
    </row>
    <row r="30" spans="1:27" ht="13.5" hidden="1" customHeight="1" x14ac:dyDescent="0.15">
      <c r="B30" s="11"/>
      <c r="C30" s="206" t="str">
        <f>IF('07(従来)'!B24="","",'07(従来)'!B24)</f>
        <v/>
      </c>
      <c r="D30" s="207"/>
      <c r="E30" s="208"/>
      <c r="F30" s="209" t="str">
        <f>IF('07(従来)'!D24="","",'07(従来)'!D24)</f>
        <v/>
      </c>
      <c r="G30" s="210"/>
      <c r="H30" s="210"/>
      <c r="I30" s="211"/>
      <c r="J30" s="44"/>
      <c r="K30" s="43" t="str">
        <f>IF('07(従来)'!F25="","",'07(従来)'!F25)</f>
        <v/>
      </c>
      <c r="L30" s="212" t="str">
        <f>IF('07(従来)'!G25="","",'07(従来)'!G25)</f>
        <v/>
      </c>
      <c r="M30" s="213"/>
      <c r="N30" s="214" t="str">
        <f t="shared" si="0"/>
        <v/>
      </c>
      <c r="O30" s="215"/>
      <c r="P30" s="216" t="str">
        <f>IF('07(従来)'!I24="","",'07(従来)'!I24)</f>
        <v/>
      </c>
      <c r="Q30" s="217"/>
      <c r="R30" s="218"/>
      <c r="S30" s="12"/>
      <c r="X30" s="50"/>
      <c r="Y30" s="50"/>
      <c r="Z30" s="50"/>
      <c r="AA30" s="50"/>
    </row>
    <row r="31" spans="1:27" ht="13.5" customHeight="1" x14ac:dyDescent="0.15">
      <c r="A31" s="12"/>
      <c r="B31" s="11"/>
      <c r="C31" s="243" t="s">
        <v>72</v>
      </c>
      <c r="D31" s="244"/>
      <c r="E31" s="245"/>
      <c r="F31" s="209"/>
      <c r="G31" s="210"/>
      <c r="H31" s="210"/>
      <c r="I31" s="211"/>
      <c r="J31" s="44">
        <f>$H$18</f>
        <v>100</v>
      </c>
      <c r="K31" s="51" t="str">
        <f>J18</f>
        <v>m</v>
      </c>
      <c r="L31" s="246"/>
      <c r="M31" s="247"/>
      <c r="N31" s="248">
        <f>SUM(N21:O29)</f>
        <v>32238116</v>
      </c>
      <c r="O31" s="249"/>
      <c r="P31" s="250"/>
      <c r="Q31" s="250"/>
      <c r="R31" s="250"/>
      <c r="S31" s="12"/>
    </row>
    <row r="32" spans="1:27" ht="13.5" customHeight="1" x14ac:dyDescent="0.15">
      <c r="A32" s="12"/>
      <c r="B32" s="11"/>
      <c r="C32" s="231" t="s">
        <v>73</v>
      </c>
      <c r="D32" s="232"/>
      <c r="E32" s="233"/>
      <c r="F32" s="234"/>
      <c r="G32" s="235"/>
      <c r="H32" s="235"/>
      <c r="I32" s="236"/>
      <c r="J32" s="52">
        <v>1</v>
      </c>
      <c r="K32" s="51" t="str">
        <f>J18</f>
        <v>m</v>
      </c>
      <c r="L32" s="237"/>
      <c r="M32" s="238"/>
      <c r="N32" s="239">
        <f>N31/J31</f>
        <v>322381.15999999997</v>
      </c>
      <c r="O32" s="240"/>
      <c r="P32" s="241"/>
      <c r="Q32" s="241"/>
      <c r="R32" s="241"/>
      <c r="S32" s="12"/>
    </row>
    <row r="33" spans="1:22" ht="13.5" customHeight="1" x14ac:dyDescent="0.15">
      <c r="A33" s="12"/>
      <c r="B33" s="11"/>
      <c r="C33" s="53" t="str">
        <f>D12</f>
        <v>資材単価＝R02 .11 建設物価</v>
      </c>
      <c r="D33" s="54"/>
      <c r="E33" s="54"/>
      <c r="F33" s="55"/>
      <c r="G33" s="55"/>
      <c r="H33" s="55"/>
      <c r="I33" s="55"/>
      <c r="J33" s="56"/>
      <c r="K33" s="27"/>
      <c r="L33" s="57"/>
      <c r="M33" s="57"/>
      <c r="N33" s="58"/>
      <c r="O33" s="58"/>
      <c r="P33" s="59"/>
      <c r="Q33" s="59"/>
      <c r="R33" s="59"/>
      <c r="S33" s="12"/>
    </row>
    <row r="34" spans="1:22" ht="13.5" customHeight="1" x14ac:dyDescent="0.15">
      <c r="A34" s="12"/>
      <c r="B34" s="11"/>
      <c r="C34" s="60" t="str">
        <f>D13</f>
        <v>労務単価＝R02公共工事設計労務単価　香川県</v>
      </c>
      <c r="S34" s="12"/>
    </row>
    <row r="35" spans="1:22" ht="13.5" customHeight="1" x14ac:dyDescent="0.15">
      <c r="B35" s="11"/>
      <c r="C35" s="60"/>
      <c r="P35" s="45"/>
      <c r="S35" s="12"/>
    </row>
    <row r="36" spans="1:22" ht="13.5" customHeight="1" x14ac:dyDescent="0.15">
      <c r="B36" s="242" t="s">
        <v>30</v>
      </c>
      <c r="C36" s="222"/>
      <c r="D36" s="222"/>
      <c r="E36" s="21" t="str">
        <f>F10</f>
        <v>PPTシステム</v>
      </c>
      <c r="S36" s="12"/>
    </row>
    <row r="37" spans="1:22" ht="13.5" customHeight="1" x14ac:dyDescent="0.15">
      <c r="B37" s="11"/>
      <c r="D37" s="4" t="s">
        <v>0</v>
      </c>
      <c r="S37" s="12"/>
    </row>
    <row r="38" spans="1:22" ht="13.5" customHeight="1" x14ac:dyDescent="0.15">
      <c r="B38" s="11"/>
      <c r="C38" s="222" t="s">
        <v>27</v>
      </c>
      <c r="D38" s="222"/>
      <c r="E38" s="222"/>
      <c r="H38" s="172">
        <f>$H$7</f>
        <v>100</v>
      </c>
      <c r="I38" s="172"/>
      <c r="J38" s="39" t="str">
        <f>$J$7</f>
        <v>m</v>
      </c>
      <c r="S38" s="12"/>
    </row>
    <row r="39" spans="1:22" ht="13.5" customHeight="1" x14ac:dyDescent="0.15">
      <c r="B39" s="11"/>
      <c r="C39" s="223" t="s">
        <v>74</v>
      </c>
      <c r="D39" s="224"/>
      <c r="E39" s="224"/>
      <c r="F39" s="224"/>
      <c r="G39" s="224"/>
      <c r="H39" s="224"/>
      <c r="I39" s="224"/>
      <c r="J39" s="224"/>
      <c r="K39" s="224"/>
      <c r="L39" s="224"/>
      <c r="M39" s="224"/>
      <c r="N39" s="224"/>
      <c r="O39" s="224"/>
      <c r="P39" s="224"/>
      <c r="Q39" s="224"/>
      <c r="R39" s="225"/>
      <c r="S39" s="12"/>
    </row>
    <row r="40" spans="1:22" ht="13.5" customHeight="1" x14ac:dyDescent="0.15">
      <c r="B40" s="11"/>
      <c r="C40" s="226" t="s">
        <v>46</v>
      </c>
      <c r="D40" s="227"/>
      <c r="E40" s="228"/>
      <c r="F40" s="226" t="s">
        <v>47</v>
      </c>
      <c r="G40" s="227"/>
      <c r="H40" s="227"/>
      <c r="I40" s="228"/>
      <c r="J40" s="40" t="s">
        <v>48</v>
      </c>
      <c r="K40" s="41" t="s">
        <v>49</v>
      </c>
      <c r="L40" s="226" t="s">
        <v>50</v>
      </c>
      <c r="M40" s="228"/>
      <c r="N40" s="226" t="s">
        <v>51</v>
      </c>
      <c r="O40" s="228"/>
      <c r="P40" s="229" t="s">
        <v>52</v>
      </c>
      <c r="Q40" s="229"/>
      <c r="R40" s="230"/>
      <c r="S40" s="12"/>
    </row>
    <row r="41" spans="1:22" ht="13.5" customHeight="1" x14ac:dyDescent="0.15">
      <c r="B41" s="11"/>
      <c r="C41" s="206" t="str">
        <f>IF('07(新)'!B6="","",'07(新)'!B6)</f>
        <v>土木一般世話役</v>
      </c>
      <c r="D41" s="207"/>
      <c r="E41" s="208"/>
      <c r="F41" s="219" t="str">
        <f>IF('07(新)'!D6="","",'07(新)'!D6)</f>
        <v/>
      </c>
      <c r="G41" s="220"/>
      <c r="H41" s="220"/>
      <c r="I41" s="221"/>
      <c r="J41" s="42">
        <v>35.17</v>
      </c>
      <c r="K41" s="43" t="str">
        <f>IF('07(新)'!F7="","",'07(新)'!F7)</f>
        <v>人</v>
      </c>
      <c r="L41" s="212">
        <f>IF('07(新)'!G7="","",'07(新)'!G7)</f>
        <v>21500</v>
      </c>
      <c r="M41" s="213"/>
      <c r="N41" s="214">
        <f>IFERROR(ROUNDDOWN(J41*L41,0),"")</f>
        <v>756155</v>
      </c>
      <c r="O41" s="215"/>
      <c r="P41" s="216" t="str">
        <f>IF('07(新)'!I6="","",'07(新)'!I6)</f>
        <v/>
      </c>
      <c r="Q41" s="217"/>
      <c r="R41" s="218"/>
      <c r="S41" s="12"/>
    </row>
    <row r="42" spans="1:22" ht="13.5" customHeight="1" x14ac:dyDescent="0.15">
      <c r="B42" s="11"/>
      <c r="C42" s="206" t="str">
        <f>IF('07(新)'!B8="","",'07(新)'!B8)</f>
        <v>特殊作業員</v>
      </c>
      <c r="D42" s="207"/>
      <c r="E42" s="208"/>
      <c r="F42" s="209" t="str">
        <f>IF('07(新)'!D8="","",'07(新)'!D8)</f>
        <v/>
      </c>
      <c r="G42" s="210"/>
      <c r="H42" s="210"/>
      <c r="I42" s="211"/>
      <c r="J42" s="42">
        <v>35.17</v>
      </c>
      <c r="K42" s="43" t="str">
        <f>IF('07(新)'!F9="","",'07(新)'!F9)</f>
        <v>人</v>
      </c>
      <c r="L42" s="212">
        <f>IF('07(新)'!G9="","",'07(新)'!G9)</f>
        <v>21500</v>
      </c>
      <c r="M42" s="213">
        <f>IF('07(従来)'!H9="","",'07(従来)'!H9)</f>
        <v>968575</v>
      </c>
      <c r="N42" s="214">
        <f t="shared" ref="N42:N50" si="1">IFERROR(ROUNDDOWN(J42*L42,0),"")</f>
        <v>756155</v>
      </c>
      <c r="O42" s="215"/>
      <c r="P42" s="216" t="str">
        <f>IF('07(新)'!I8="","",'07(新)'!I8)</f>
        <v/>
      </c>
      <c r="Q42" s="217"/>
      <c r="R42" s="218"/>
      <c r="S42" s="12"/>
    </row>
    <row r="43" spans="1:22" ht="13.5" customHeight="1" x14ac:dyDescent="0.15">
      <c r="B43" s="11"/>
      <c r="C43" s="206" t="str">
        <f>IF('07(新)'!B10="","",'07(新)'!B10)</f>
        <v>とび工</v>
      </c>
      <c r="D43" s="207"/>
      <c r="E43" s="208"/>
      <c r="F43" s="209" t="str">
        <f>IF('07(新)'!D10="","",'07(新)'!D10)</f>
        <v/>
      </c>
      <c r="G43" s="210"/>
      <c r="H43" s="210"/>
      <c r="I43" s="211"/>
      <c r="J43" s="42">
        <v>70.34</v>
      </c>
      <c r="K43" s="43" t="str">
        <f>IF('07(新)'!F11="","",'07(新)'!F11)</f>
        <v>人</v>
      </c>
      <c r="L43" s="212">
        <f>IF('07(新)'!G11="","",'07(新)'!G11)</f>
        <v>22700</v>
      </c>
      <c r="M43" s="213">
        <f>IF('07(従来)'!H11="","",'07(従来)'!H11)</f>
        <v>2045270</v>
      </c>
      <c r="N43" s="214">
        <f t="shared" si="1"/>
        <v>1596718</v>
      </c>
      <c r="O43" s="215"/>
      <c r="P43" s="216" t="str">
        <f>IF('07(新)'!I10="","",'07(新)'!I10)</f>
        <v/>
      </c>
      <c r="Q43" s="217"/>
      <c r="R43" s="218"/>
      <c r="S43" s="12"/>
    </row>
    <row r="44" spans="1:22" ht="13.5" customHeight="1" x14ac:dyDescent="0.15">
      <c r="B44" s="11"/>
      <c r="C44" s="206" t="str">
        <f>IF('07(新)'!B12="","",'07(新)'!B12)</f>
        <v>運転経費1</v>
      </c>
      <c r="D44" s="207"/>
      <c r="E44" s="208"/>
      <c r="F44" s="209" t="str">
        <f>IF('07(新)'!D12="","",'07(新)'!D12)</f>
        <v>油圧式杭圧入引抜機</v>
      </c>
      <c r="G44" s="210"/>
      <c r="H44" s="210"/>
      <c r="I44" s="211"/>
      <c r="J44" s="42">
        <v>35.17</v>
      </c>
      <c r="K44" s="43" t="str">
        <f>IF('07(新)'!F13="","",'07(新)'!F13)</f>
        <v>日</v>
      </c>
      <c r="L44" s="212">
        <f>IF('07(新)'!G13="","",'07(新)'!G13)</f>
        <v>433503</v>
      </c>
      <c r="M44" s="213">
        <f>IF('07(従来)'!H13="","",'07(従来)'!H13)</f>
        <v>19529310</v>
      </c>
      <c r="N44" s="214">
        <f t="shared" si="1"/>
        <v>15246300</v>
      </c>
      <c r="O44" s="215"/>
      <c r="P44" s="216" t="str">
        <f>IF('07(新)'!I12="","",'07(新)'!I12)</f>
        <v/>
      </c>
      <c r="Q44" s="217"/>
      <c r="R44" s="218"/>
      <c r="S44" s="12"/>
    </row>
    <row r="45" spans="1:22" ht="13.5" customHeight="1" x14ac:dyDescent="0.15">
      <c r="B45" s="11"/>
      <c r="C45" s="206" t="str">
        <f>IF('07(新)'!B14="","",'07(新)'!B14)</f>
        <v>運転経費1</v>
      </c>
      <c r="D45" s="207"/>
      <c r="E45" s="208"/>
      <c r="F45" s="209" t="str">
        <f>IF('07(新)'!D14="","",'07(新)'!D14)</f>
        <v>ラフテレーンクレーン</v>
      </c>
      <c r="G45" s="210"/>
      <c r="H45" s="210"/>
      <c r="I45" s="211"/>
      <c r="J45" s="42">
        <v>35.17</v>
      </c>
      <c r="K45" s="43" t="str">
        <f>IF('07(新)'!F15="","",'07(新)'!F15)</f>
        <v>日</v>
      </c>
      <c r="L45" s="212">
        <f>IF('07(新)'!G15="","",'07(新)'!G15)</f>
        <v>95000</v>
      </c>
      <c r="M45" s="213">
        <f>IF('07(従来)'!H15="","",'07(従来)'!H15)</f>
        <v>4279750</v>
      </c>
      <c r="N45" s="214">
        <f t="shared" si="1"/>
        <v>3341150</v>
      </c>
      <c r="O45" s="215"/>
      <c r="P45" s="216" t="str">
        <f>IF('07(新)'!I14="","",'07(新)'!I14)</f>
        <v/>
      </c>
      <c r="Q45" s="217"/>
      <c r="R45" s="218"/>
      <c r="S45" s="12"/>
    </row>
    <row r="46" spans="1:22" ht="13.5" customHeight="1" x14ac:dyDescent="0.15">
      <c r="B46" s="11"/>
      <c r="C46" s="206" t="str">
        <f>IF('07(新)'!B16="","",'07(新)'!B16)</f>
        <v>諸雑費</v>
      </c>
      <c r="D46" s="207"/>
      <c r="E46" s="208"/>
      <c r="F46" s="187" t="str">
        <f>IF('07(新)'!D16="","",'07(新)'!D16)</f>
        <v>オーガ損耗経費等</v>
      </c>
      <c r="G46" s="188"/>
      <c r="H46" s="188"/>
      <c r="I46" s="189"/>
      <c r="J46" s="42">
        <v>1</v>
      </c>
      <c r="K46" s="43" t="str">
        <f>IF('07(新)'!F17="","",'07(新)'!F17)</f>
        <v>式</v>
      </c>
      <c r="L46" s="212">
        <f>IF('07(新)'!G17="","",'07(新)'!G17)</f>
        <v>3469462.4</v>
      </c>
      <c r="M46" s="213">
        <f>IF('07(従来)'!H17="","",'07(従来)'!H17)</f>
        <v>4446636</v>
      </c>
      <c r="N46" s="214">
        <f t="shared" si="1"/>
        <v>3469462</v>
      </c>
      <c r="O46" s="215"/>
      <c r="P46" s="216" t="str">
        <f>IF('07(新)'!I16="","",'07(新)'!I16)</f>
        <v/>
      </c>
      <c r="Q46" s="217"/>
      <c r="R46" s="218"/>
      <c r="S46" s="12"/>
    </row>
    <row r="47" spans="1:22" ht="13.5" customHeight="1" x14ac:dyDescent="0.15">
      <c r="B47" s="11"/>
      <c r="C47" s="206" t="str">
        <f>IF('07(新)'!B18="","",'07(新)'!B18)</f>
        <v>システム費</v>
      </c>
      <c r="D47" s="207"/>
      <c r="E47" s="208"/>
      <c r="F47" s="209" t="str">
        <f>IF('07(新)'!D18="","",'07(新)'!D18)</f>
        <v>情報端末費等</v>
      </c>
      <c r="G47" s="210"/>
      <c r="H47" s="210"/>
      <c r="I47" s="211"/>
      <c r="J47" s="42">
        <v>35.17</v>
      </c>
      <c r="K47" s="43" t="str">
        <f>IF('07(新)'!F19="","",'07(新)'!F19)</f>
        <v>日</v>
      </c>
      <c r="L47" s="212">
        <f>IF('07(新)'!G19="","",'07(新)'!G19)</f>
        <v>13699</v>
      </c>
      <c r="M47" s="213">
        <f>IF('07(従来)'!H19="","",'07(従来)'!H19)</f>
        <v>0</v>
      </c>
      <c r="N47" s="214">
        <f t="shared" si="1"/>
        <v>481793</v>
      </c>
      <c r="O47" s="215"/>
      <c r="P47" s="216" t="str">
        <f>IF('07(新)'!I18="","",'07(新)'!I18)</f>
        <v>自社単価</v>
      </c>
      <c r="Q47" s="217"/>
      <c r="R47" s="218"/>
      <c r="S47" s="12"/>
      <c r="V47" s="47"/>
    </row>
    <row r="48" spans="1:22" ht="13.5" hidden="1" customHeight="1" x14ac:dyDescent="0.15">
      <c r="B48" s="11"/>
      <c r="C48" s="206" t="str">
        <f>IF('07(新)'!B20="","",'07(新)'!B20)</f>
        <v/>
      </c>
      <c r="D48" s="207"/>
      <c r="E48" s="208"/>
      <c r="F48" s="187" t="str">
        <f>IF('07(新)'!D20="","",'07(新)'!D20)</f>
        <v/>
      </c>
      <c r="G48" s="188"/>
      <c r="H48" s="188"/>
      <c r="I48" s="189"/>
      <c r="J48" s="117"/>
      <c r="K48" s="49" t="str">
        <f>IF('07(新)'!F21="","",'07(新)'!F21)</f>
        <v/>
      </c>
      <c r="L48" s="212" t="str">
        <f>IF('07(新)'!G21="","",'07(新)'!G21)</f>
        <v/>
      </c>
      <c r="M48" s="213">
        <f>IF('07(従来)'!H21="","",'07(従来)'!H21)</f>
        <v>0</v>
      </c>
      <c r="N48" s="214" t="str">
        <f t="shared" si="1"/>
        <v/>
      </c>
      <c r="O48" s="215"/>
      <c r="P48" s="216" t="str">
        <f>IF('07(新)'!I20="","",'07(新)'!I20)</f>
        <v/>
      </c>
      <c r="Q48" s="217"/>
      <c r="R48" s="218"/>
      <c r="S48" s="12"/>
      <c r="V48" s="47"/>
    </row>
    <row r="49" spans="1:19" ht="13.5" hidden="1" customHeight="1" x14ac:dyDescent="0.15">
      <c r="B49" s="11"/>
      <c r="C49" s="206" t="str">
        <f>IF('07(新)'!B22="","",'07(新)'!B22)</f>
        <v/>
      </c>
      <c r="D49" s="207"/>
      <c r="E49" s="208"/>
      <c r="F49" s="209" t="str">
        <f>IF('07(新)'!D22="","",'07(新)'!D22)</f>
        <v/>
      </c>
      <c r="G49" s="210"/>
      <c r="H49" s="210"/>
      <c r="I49" s="211"/>
      <c r="J49" s="42"/>
      <c r="K49" s="43" t="str">
        <f>IF('07(新)'!F23="","",'07(新)'!F23)</f>
        <v/>
      </c>
      <c r="L49" s="212" t="str">
        <f>IF('07(新)'!G23="","",'07(新)'!G23)</f>
        <v/>
      </c>
      <c r="M49" s="213">
        <f>IF('07(従来)'!H23="","",'07(従来)'!H23)</f>
        <v>0</v>
      </c>
      <c r="N49" s="214" t="str">
        <f t="shared" si="1"/>
        <v/>
      </c>
      <c r="O49" s="215"/>
      <c r="P49" s="216" t="str">
        <f>IF('07(新)'!I22="","",'07(新)'!I22)</f>
        <v/>
      </c>
      <c r="Q49" s="217"/>
      <c r="R49" s="218"/>
      <c r="S49" s="12"/>
    </row>
    <row r="50" spans="1:19" ht="13.5" hidden="1" customHeight="1" x14ac:dyDescent="0.15">
      <c r="B50" s="11"/>
      <c r="C50" s="206" t="str">
        <f>IF('07(新)'!B24="","",'07(新)'!B24)</f>
        <v/>
      </c>
      <c r="D50" s="207"/>
      <c r="E50" s="208"/>
      <c r="F50" s="209" t="str">
        <f>IF('07(新)'!D24="","",'07(新)'!D24)</f>
        <v/>
      </c>
      <c r="G50" s="210"/>
      <c r="H50" s="210"/>
      <c r="I50" s="211"/>
      <c r="J50" s="42"/>
      <c r="K50" s="43" t="str">
        <f>IF('07(新)'!F25="","",'07(新)'!F25)</f>
        <v/>
      </c>
      <c r="L50" s="212" t="str">
        <f>IF('07(新)'!G25="","",'07(新)'!G25)</f>
        <v/>
      </c>
      <c r="M50" s="213" t="str">
        <f>IF('07(従来)'!H24="","",'07(従来)'!H24)</f>
        <v/>
      </c>
      <c r="N50" s="214" t="str">
        <f t="shared" si="1"/>
        <v/>
      </c>
      <c r="O50" s="215"/>
      <c r="P50" s="216" t="str">
        <f>IF('07(新)'!I24="","",'07(新)'!I24)</f>
        <v/>
      </c>
      <c r="Q50" s="217"/>
      <c r="R50" s="218"/>
      <c r="S50" s="12"/>
    </row>
    <row r="51" spans="1:19" ht="13.5" customHeight="1" x14ac:dyDescent="0.15">
      <c r="A51" s="12"/>
      <c r="B51" s="11"/>
      <c r="C51" s="184" t="s">
        <v>72</v>
      </c>
      <c r="D51" s="185"/>
      <c r="E51" s="186"/>
      <c r="F51" s="187"/>
      <c r="G51" s="188"/>
      <c r="H51" s="188"/>
      <c r="I51" s="189"/>
      <c r="J51" s="117">
        <f>$H$18</f>
        <v>100</v>
      </c>
      <c r="K51" s="62" t="str">
        <f>J38</f>
        <v>m</v>
      </c>
      <c r="L51" s="190"/>
      <c r="M51" s="191"/>
      <c r="N51" s="192">
        <f>SUM(N41:O49)</f>
        <v>25647733</v>
      </c>
      <c r="O51" s="193"/>
      <c r="P51" s="194"/>
      <c r="Q51" s="194"/>
      <c r="R51" s="194"/>
      <c r="S51" s="12"/>
    </row>
    <row r="52" spans="1:19" ht="13.5" customHeight="1" x14ac:dyDescent="0.15">
      <c r="A52" s="12"/>
      <c r="B52" s="11"/>
      <c r="C52" s="195" t="s">
        <v>73</v>
      </c>
      <c r="D52" s="196"/>
      <c r="E52" s="197"/>
      <c r="F52" s="198"/>
      <c r="G52" s="199"/>
      <c r="H52" s="199"/>
      <c r="I52" s="200"/>
      <c r="J52" s="63">
        <v>1</v>
      </c>
      <c r="K52" s="62" t="str">
        <f>J38</f>
        <v>m</v>
      </c>
      <c r="L52" s="201"/>
      <c r="M52" s="202"/>
      <c r="N52" s="203">
        <f>N51/J51</f>
        <v>256477.33</v>
      </c>
      <c r="O52" s="204"/>
      <c r="P52" s="205"/>
      <c r="Q52" s="205"/>
      <c r="R52" s="205"/>
      <c r="S52" s="12"/>
    </row>
    <row r="53" spans="1:19" ht="13.5" customHeight="1" x14ac:dyDescent="0.15">
      <c r="A53" s="12"/>
      <c r="B53" s="11"/>
      <c r="C53" s="53" t="str">
        <f>D12</f>
        <v>資材単価＝R02 .11 建設物価</v>
      </c>
      <c r="D53" s="54"/>
      <c r="E53" s="54"/>
      <c r="F53" s="55"/>
      <c r="G53" s="55"/>
      <c r="H53" s="55"/>
      <c r="I53" s="55"/>
      <c r="J53" s="56"/>
      <c r="K53" s="27"/>
      <c r="L53" s="57"/>
      <c r="M53" s="57"/>
      <c r="N53" s="58"/>
      <c r="O53" s="58"/>
      <c r="P53" s="59"/>
      <c r="Q53" s="59"/>
      <c r="R53" s="59"/>
      <c r="S53" s="12"/>
    </row>
    <row r="54" spans="1:19" ht="13.5" customHeight="1" x14ac:dyDescent="0.15">
      <c r="A54" s="12"/>
      <c r="B54" s="11"/>
      <c r="C54" s="53" t="str">
        <f>D13</f>
        <v>労務単価＝R02公共工事設計労務単価　香川県</v>
      </c>
      <c r="S54" s="12"/>
    </row>
    <row r="55" spans="1:19" ht="13.5" customHeight="1" x14ac:dyDescent="0.15">
      <c r="B55" s="11"/>
      <c r="S55" s="12"/>
    </row>
    <row r="56" spans="1:19" ht="13.5" customHeight="1" x14ac:dyDescent="0.15">
      <c r="B56" s="11" t="s">
        <v>31</v>
      </c>
      <c r="S56" s="12"/>
    </row>
    <row r="57" spans="1:19" ht="14.1" customHeight="1" x14ac:dyDescent="0.15">
      <c r="B57" s="170" t="s">
        <v>9</v>
      </c>
      <c r="C57" s="171"/>
      <c r="D57" s="171"/>
      <c r="H57" s="172">
        <f>$H$7</f>
        <v>100</v>
      </c>
      <c r="I57" s="172"/>
      <c r="J57" s="39" t="str">
        <f>$J$7</f>
        <v>m</v>
      </c>
      <c r="S57" s="12"/>
    </row>
    <row r="58" spans="1:19" ht="14.1" customHeight="1" x14ac:dyDescent="0.15">
      <c r="B58" s="11"/>
      <c r="C58" s="173" t="s">
        <v>32</v>
      </c>
      <c r="D58" s="174"/>
      <c r="E58" s="174"/>
      <c r="F58" s="174"/>
      <c r="G58" s="175"/>
      <c r="H58" s="173" t="s">
        <v>33</v>
      </c>
      <c r="I58" s="175"/>
      <c r="J58" s="64" t="s">
        <v>34</v>
      </c>
      <c r="K58" s="176" t="s">
        <v>75</v>
      </c>
      <c r="L58" s="177"/>
      <c r="M58" s="178"/>
      <c r="N58" s="173" t="s">
        <v>35</v>
      </c>
      <c r="O58" s="175"/>
      <c r="P58" s="179" t="s">
        <v>36</v>
      </c>
      <c r="Q58" s="179"/>
      <c r="R58" s="179"/>
      <c r="S58" s="12"/>
    </row>
    <row r="59" spans="1:19" ht="15" customHeight="1" x14ac:dyDescent="0.15">
      <c r="B59" s="11"/>
      <c r="C59" s="153" t="s">
        <v>306</v>
      </c>
      <c r="D59" s="162"/>
      <c r="E59" s="162"/>
      <c r="F59" s="162"/>
      <c r="G59" s="163"/>
      <c r="H59" s="180">
        <v>166.7</v>
      </c>
      <c r="I59" s="181"/>
      <c r="J59" s="65" t="s">
        <v>38</v>
      </c>
      <c r="K59" s="70">
        <v>3.7</v>
      </c>
      <c r="L59" s="158" t="s">
        <v>307</v>
      </c>
      <c r="M59" s="159"/>
      <c r="N59" s="160">
        <f>H59/K59</f>
        <v>45.054054054054049</v>
      </c>
      <c r="O59" s="161"/>
      <c r="P59" s="166"/>
      <c r="Q59" s="167"/>
      <c r="R59" s="168"/>
      <c r="S59" s="12"/>
    </row>
    <row r="60" spans="1:19" ht="15" hidden="1" customHeight="1" x14ac:dyDescent="0.15">
      <c r="B60" s="11"/>
      <c r="C60" s="153"/>
      <c r="D60" s="162"/>
      <c r="E60" s="162"/>
      <c r="F60" s="162"/>
      <c r="G60" s="163"/>
      <c r="H60" s="180"/>
      <c r="I60" s="181"/>
      <c r="J60" s="65"/>
      <c r="K60" s="66"/>
      <c r="L60" s="158"/>
      <c r="M60" s="159"/>
      <c r="N60" s="160"/>
      <c r="O60" s="161"/>
      <c r="P60" s="67"/>
      <c r="Q60" s="68"/>
      <c r="R60" s="69"/>
      <c r="S60" s="12"/>
    </row>
    <row r="61" spans="1:19" ht="15" hidden="1" customHeight="1" x14ac:dyDescent="0.15">
      <c r="B61" s="11"/>
      <c r="C61" s="153"/>
      <c r="D61" s="162"/>
      <c r="E61" s="162"/>
      <c r="F61" s="162"/>
      <c r="G61" s="163"/>
      <c r="H61" s="180"/>
      <c r="I61" s="181"/>
      <c r="J61" s="65"/>
      <c r="K61" s="66"/>
      <c r="L61" s="158"/>
      <c r="M61" s="159"/>
      <c r="N61" s="160"/>
      <c r="O61" s="161"/>
      <c r="P61" s="67"/>
      <c r="Q61" s="68"/>
      <c r="R61" s="69"/>
      <c r="S61" s="12"/>
    </row>
    <row r="62" spans="1:19" ht="15" hidden="1" customHeight="1" x14ac:dyDescent="0.15">
      <c r="B62" s="11"/>
      <c r="C62" s="153"/>
      <c r="D62" s="162"/>
      <c r="E62" s="162"/>
      <c r="F62" s="162"/>
      <c r="G62" s="163"/>
      <c r="H62" s="180"/>
      <c r="I62" s="181"/>
      <c r="J62" s="65"/>
      <c r="K62" s="66"/>
      <c r="L62" s="158"/>
      <c r="M62" s="159"/>
      <c r="N62" s="160"/>
      <c r="O62" s="161"/>
      <c r="P62" s="67"/>
      <c r="Q62" s="68"/>
      <c r="R62" s="69"/>
      <c r="S62" s="12"/>
    </row>
    <row r="63" spans="1:19" ht="15" hidden="1" customHeight="1" x14ac:dyDescent="0.15">
      <c r="B63" s="11"/>
      <c r="C63" s="153"/>
      <c r="D63" s="162"/>
      <c r="E63" s="162"/>
      <c r="F63" s="162"/>
      <c r="G63" s="163"/>
      <c r="H63" s="180"/>
      <c r="I63" s="181"/>
      <c r="J63" s="65"/>
      <c r="K63" s="66"/>
      <c r="L63" s="158"/>
      <c r="M63" s="159"/>
      <c r="N63" s="160"/>
      <c r="O63" s="161"/>
      <c r="P63" s="67"/>
      <c r="Q63" s="68"/>
      <c r="R63" s="69"/>
      <c r="S63" s="12"/>
    </row>
    <row r="64" spans="1:19" ht="15" hidden="1" customHeight="1" x14ac:dyDescent="0.15">
      <c r="B64" s="11"/>
      <c r="C64" s="153"/>
      <c r="D64" s="162"/>
      <c r="E64" s="162"/>
      <c r="F64" s="162"/>
      <c r="G64" s="163"/>
      <c r="H64" s="180"/>
      <c r="I64" s="181"/>
      <c r="J64" s="65"/>
      <c r="K64" s="70"/>
      <c r="L64" s="158"/>
      <c r="M64" s="159"/>
      <c r="N64" s="71"/>
      <c r="O64" s="72"/>
      <c r="P64" s="67"/>
      <c r="Q64" s="68"/>
      <c r="R64" s="69"/>
      <c r="S64" s="12"/>
    </row>
    <row r="65" spans="2:19" ht="15" hidden="1" customHeight="1" x14ac:dyDescent="0.15">
      <c r="B65" s="11"/>
      <c r="C65" s="153"/>
      <c r="D65" s="162"/>
      <c r="E65" s="162"/>
      <c r="F65" s="162"/>
      <c r="G65" s="163"/>
      <c r="H65" s="180"/>
      <c r="I65" s="181"/>
      <c r="J65" s="65"/>
      <c r="K65" s="70"/>
      <c r="L65" s="158"/>
      <c r="M65" s="159"/>
      <c r="N65" s="71"/>
      <c r="O65" s="72"/>
      <c r="P65" s="67"/>
      <c r="Q65" s="68"/>
      <c r="R65" s="69"/>
      <c r="S65" s="12"/>
    </row>
    <row r="66" spans="2:19" ht="15" hidden="1" customHeight="1" x14ac:dyDescent="0.15">
      <c r="B66" s="11"/>
      <c r="C66" s="153"/>
      <c r="D66" s="162"/>
      <c r="E66" s="162"/>
      <c r="F66" s="162"/>
      <c r="G66" s="163"/>
      <c r="H66" s="180"/>
      <c r="I66" s="181"/>
      <c r="J66" s="65"/>
      <c r="K66" s="70"/>
      <c r="L66" s="158"/>
      <c r="M66" s="159"/>
      <c r="N66" s="71"/>
      <c r="O66" s="72"/>
      <c r="P66" s="67"/>
      <c r="Q66" s="68"/>
      <c r="R66" s="69"/>
      <c r="S66" s="12"/>
    </row>
    <row r="67" spans="2:19" ht="15" hidden="1" customHeight="1" x14ac:dyDescent="0.15">
      <c r="B67" s="11"/>
      <c r="C67" s="153"/>
      <c r="D67" s="162"/>
      <c r="E67" s="162"/>
      <c r="F67" s="162"/>
      <c r="G67" s="163"/>
      <c r="H67" s="180"/>
      <c r="I67" s="181"/>
      <c r="J67" s="65"/>
      <c r="K67" s="70"/>
      <c r="L67" s="158"/>
      <c r="M67" s="159"/>
      <c r="N67" s="71"/>
      <c r="O67" s="72"/>
      <c r="P67" s="67"/>
      <c r="Q67" s="68"/>
      <c r="R67" s="69"/>
      <c r="S67" s="12"/>
    </row>
    <row r="68" spans="2:19" ht="15" hidden="1" customHeight="1" x14ac:dyDescent="0.15">
      <c r="B68" s="11"/>
      <c r="C68" s="153"/>
      <c r="D68" s="162"/>
      <c r="E68" s="162"/>
      <c r="F68" s="162"/>
      <c r="G68" s="163"/>
      <c r="H68" s="180"/>
      <c r="I68" s="181"/>
      <c r="J68" s="65"/>
      <c r="K68" s="70"/>
      <c r="L68" s="158"/>
      <c r="M68" s="159"/>
      <c r="N68" s="71"/>
      <c r="O68" s="72"/>
      <c r="P68" s="67"/>
      <c r="Q68" s="68"/>
      <c r="R68" s="69"/>
      <c r="S68" s="12"/>
    </row>
    <row r="69" spans="2:19" ht="14.1" customHeight="1" x14ac:dyDescent="0.15">
      <c r="B69" s="11"/>
      <c r="C69" s="137" t="s">
        <v>29</v>
      </c>
      <c r="D69" s="138"/>
      <c r="E69" s="138"/>
      <c r="F69" s="138"/>
      <c r="G69" s="139"/>
      <c r="H69" s="140"/>
      <c r="I69" s="141"/>
      <c r="J69" s="15"/>
      <c r="K69" s="142"/>
      <c r="L69" s="143"/>
      <c r="M69" s="144"/>
      <c r="N69" s="145">
        <f>SUM(N59:O68)</f>
        <v>45.054054054054049</v>
      </c>
      <c r="O69" s="146"/>
      <c r="P69" s="169" t="str">
        <f>ROUND(N69,1)&amp;"　日"</f>
        <v>45.1　日</v>
      </c>
      <c r="Q69" s="169"/>
      <c r="R69" s="169"/>
      <c r="S69" s="12"/>
    </row>
    <row r="70" spans="2:19" ht="14.1" customHeight="1" x14ac:dyDescent="0.15">
      <c r="B70" s="11"/>
      <c r="N70" s="73"/>
      <c r="O70" s="73"/>
      <c r="S70" s="12"/>
    </row>
    <row r="71" spans="2:19" ht="14.1" customHeight="1" x14ac:dyDescent="0.15">
      <c r="B71" s="170" t="s">
        <v>8</v>
      </c>
      <c r="C71" s="171"/>
      <c r="D71" s="171"/>
      <c r="E71" s="4" t="s">
        <v>37</v>
      </c>
      <c r="N71" s="73"/>
      <c r="O71" s="73"/>
      <c r="S71" s="12"/>
    </row>
    <row r="72" spans="2:19" ht="14.1" customHeight="1" x14ac:dyDescent="0.15">
      <c r="B72" s="11"/>
      <c r="H72" s="172">
        <f>$H$7</f>
        <v>100</v>
      </c>
      <c r="I72" s="172"/>
      <c r="J72" s="39" t="str">
        <f>$J$7</f>
        <v>m</v>
      </c>
      <c r="N72" s="73"/>
      <c r="O72" s="73"/>
      <c r="S72" s="12"/>
    </row>
    <row r="73" spans="2:19" ht="14.1" customHeight="1" x14ac:dyDescent="0.15">
      <c r="B73" s="11"/>
      <c r="C73" s="173" t="s">
        <v>32</v>
      </c>
      <c r="D73" s="174"/>
      <c r="E73" s="174"/>
      <c r="F73" s="174"/>
      <c r="G73" s="175"/>
      <c r="H73" s="173" t="s">
        <v>33</v>
      </c>
      <c r="I73" s="175"/>
      <c r="J73" s="64" t="s">
        <v>34</v>
      </c>
      <c r="K73" s="176" t="s">
        <v>75</v>
      </c>
      <c r="L73" s="177"/>
      <c r="M73" s="178"/>
      <c r="N73" s="173" t="s">
        <v>35</v>
      </c>
      <c r="O73" s="175"/>
      <c r="P73" s="179" t="s">
        <v>36</v>
      </c>
      <c r="Q73" s="179"/>
      <c r="R73" s="179"/>
      <c r="S73" s="12"/>
    </row>
    <row r="74" spans="2:19" ht="14.1" customHeight="1" x14ac:dyDescent="0.15">
      <c r="B74" s="11"/>
      <c r="C74" s="153" t="s">
        <v>306</v>
      </c>
      <c r="D74" s="162"/>
      <c r="E74" s="162"/>
      <c r="F74" s="162"/>
      <c r="G74" s="163"/>
      <c r="H74" s="156">
        <v>166.7</v>
      </c>
      <c r="I74" s="157"/>
      <c r="J74" s="65" t="s">
        <v>38</v>
      </c>
      <c r="K74" s="70">
        <v>4.74</v>
      </c>
      <c r="L74" s="158" t="s">
        <v>307</v>
      </c>
      <c r="M74" s="159"/>
      <c r="N74" s="160">
        <f>H74/K74</f>
        <v>35.168776371308013</v>
      </c>
      <c r="O74" s="161"/>
      <c r="P74" s="166"/>
      <c r="Q74" s="167"/>
      <c r="R74" s="168"/>
      <c r="S74" s="12"/>
    </row>
    <row r="75" spans="2:19" ht="14.1" hidden="1" customHeight="1" x14ac:dyDescent="0.15">
      <c r="B75" s="11"/>
      <c r="C75" s="153"/>
      <c r="D75" s="154"/>
      <c r="E75" s="154"/>
      <c r="F75" s="154"/>
      <c r="G75" s="155"/>
      <c r="H75" s="156"/>
      <c r="I75" s="157"/>
      <c r="J75" s="65"/>
      <c r="K75" s="66"/>
      <c r="L75" s="158"/>
      <c r="M75" s="159"/>
      <c r="N75" s="160"/>
      <c r="O75" s="161"/>
      <c r="P75" s="67"/>
      <c r="Q75" s="68"/>
      <c r="R75" s="69"/>
      <c r="S75" s="12"/>
    </row>
    <row r="76" spans="2:19" ht="14.1" hidden="1" customHeight="1" x14ac:dyDescent="0.15">
      <c r="B76" s="11"/>
      <c r="C76" s="153"/>
      <c r="D76" s="154"/>
      <c r="E76" s="154"/>
      <c r="F76" s="154"/>
      <c r="G76" s="155"/>
      <c r="H76" s="156"/>
      <c r="I76" s="157"/>
      <c r="J76" s="65"/>
      <c r="K76" s="66"/>
      <c r="L76" s="158"/>
      <c r="M76" s="159"/>
      <c r="N76" s="160"/>
      <c r="O76" s="161"/>
      <c r="P76" s="67"/>
      <c r="Q76" s="68"/>
      <c r="R76" s="69"/>
      <c r="S76" s="12"/>
    </row>
    <row r="77" spans="2:19" ht="14.1" hidden="1" customHeight="1" x14ac:dyDescent="0.15">
      <c r="B77" s="11"/>
      <c r="C77" s="153"/>
      <c r="D77" s="154"/>
      <c r="E77" s="154"/>
      <c r="F77" s="154"/>
      <c r="G77" s="155"/>
      <c r="H77" s="156"/>
      <c r="I77" s="157"/>
      <c r="J77" s="65"/>
      <c r="K77" s="66"/>
      <c r="L77" s="158"/>
      <c r="M77" s="159"/>
      <c r="N77" s="160"/>
      <c r="O77" s="161"/>
      <c r="P77" s="67"/>
      <c r="Q77" s="68"/>
      <c r="R77" s="69"/>
      <c r="S77" s="12"/>
    </row>
    <row r="78" spans="2:19" ht="14.1" hidden="1" customHeight="1" x14ac:dyDescent="0.15">
      <c r="B78" s="11"/>
      <c r="C78" s="153"/>
      <c r="D78" s="154"/>
      <c r="E78" s="154"/>
      <c r="F78" s="154"/>
      <c r="G78" s="155"/>
      <c r="H78" s="156"/>
      <c r="I78" s="157"/>
      <c r="J78" s="65"/>
      <c r="K78" s="66"/>
      <c r="L78" s="158"/>
      <c r="M78" s="159"/>
      <c r="N78" s="160"/>
      <c r="O78" s="161"/>
      <c r="P78" s="67"/>
      <c r="Q78" s="68"/>
      <c r="R78" s="69"/>
      <c r="S78" s="12"/>
    </row>
    <row r="79" spans="2:19" ht="14.1" hidden="1" customHeight="1" x14ac:dyDescent="0.15">
      <c r="B79" s="11"/>
      <c r="C79" s="153"/>
      <c r="D79" s="154"/>
      <c r="E79" s="154"/>
      <c r="F79" s="154"/>
      <c r="G79" s="155"/>
      <c r="H79" s="156"/>
      <c r="I79" s="157"/>
      <c r="J79" s="65"/>
      <c r="K79" s="66"/>
      <c r="L79" s="158"/>
      <c r="M79" s="159"/>
      <c r="N79" s="71"/>
      <c r="O79" s="72"/>
      <c r="P79" s="67"/>
      <c r="Q79" s="68"/>
      <c r="R79" s="69"/>
      <c r="S79" s="12"/>
    </row>
    <row r="80" spans="2:19" ht="14.1" hidden="1" customHeight="1" x14ac:dyDescent="0.15">
      <c r="B80" s="11"/>
      <c r="C80" s="153"/>
      <c r="D80" s="154"/>
      <c r="E80" s="154"/>
      <c r="F80" s="154"/>
      <c r="G80" s="155"/>
      <c r="H80" s="156"/>
      <c r="I80" s="157"/>
      <c r="J80" s="65"/>
      <c r="K80" s="66"/>
      <c r="L80" s="158"/>
      <c r="M80" s="159"/>
      <c r="N80" s="71"/>
      <c r="O80" s="72"/>
      <c r="P80" s="67"/>
      <c r="Q80" s="68"/>
      <c r="R80" s="69"/>
      <c r="S80" s="12"/>
    </row>
    <row r="81" spans="2:19" ht="14.1" hidden="1" customHeight="1" x14ac:dyDescent="0.15">
      <c r="B81" s="11"/>
      <c r="C81" s="153"/>
      <c r="D81" s="154"/>
      <c r="E81" s="154"/>
      <c r="F81" s="154"/>
      <c r="G81" s="155"/>
      <c r="H81" s="156"/>
      <c r="I81" s="157"/>
      <c r="J81" s="65"/>
      <c r="K81" s="66"/>
      <c r="L81" s="158"/>
      <c r="M81" s="159"/>
      <c r="N81" s="71"/>
      <c r="O81" s="72"/>
      <c r="P81" s="67"/>
      <c r="Q81" s="68"/>
      <c r="R81" s="69"/>
      <c r="S81" s="12"/>
    </row>
    <row r="82" spans="2:19" ht="14.1" hidden="1" customHeight="1" x14ac:dyDescent="0.15">
      <c r="B82" s="11"/>
      <c r="C82" s="153"/>
      <c r="D82" s="154"/>
      <c r="E82" s="154"/>
      <c r="F82" s="154"/>
      <c r="G82" s="155"/>
      <c r="H82" s="156"/>
      <c r="I82" s="157"/>
      <c r="J82" s="65"/>
      <c r="K82" s="66"/>
      <c r="L82" s="158"/>
      <c r="M82" s="159"/>
      <c r="N82" s="71"/>
      <c r="O82" s="72"/>
      <c r="P82" s="67"/>
      <c r="Q82" s="68"/>
      <c r="R82" s="69"/>
      <c r="S82" s="12"/>
    </row>
    <row r="83" spans="2:19" ht="14.1" hidden="1" customHeight="1" x14ac:dyDescent="0.15">
      <c r="B83" s="11"/>
      <c r="C83" s="153"/>
      <c r="D83" s="154"/>
      <c r="E83" s="154"/>
      <c r="F83" s="154"/>
      <c r="G83" s="155"/>
      <c r="H83" s="156"/>
      <c r="I83" s="157"/>
      <c r="J83" s="65"/>
      <c r="K83" s="66"/>
      <c r="L83" s="158"/>
      <c r="M83" s="159"/>
      <c r="N83" s="71"/>
      <c r="O83" s="72"/>
      <c r="P83" s="67"/>
      <c r="Q83" s="68"/>
      <c r="R83" s="69"/>
      <c r="S83" s="12"/>
    </row>
    <row r="84" spans="2:19" ht="14.1" customHeight="1" x14ac:dyDescent="0.15">
      <c r="B84" s="11"/>
      <c r="C84" s="137" t="s">
        <v>29</v>
      </c>
      <c r="D84" s="138"/>
      <c r="E84" s="138"/>
      <c r="F84" s="138"/>
      <c r="G84" s="139"/>
      <c r="H84" s="140"/>
      <c r="I84" s="141"/>
      <c r="J84" s="15"/>
      <c r="K84" s="142"/>
      <c r="L84" s="143"/>
      <c r="M84" s="144"/>
      <c r="N84" s="145">
        <f>SUM(N74:O83)</f>
        <v>35.168776371308013</v>
      </c>
      <c r="O84" s="146"/>
      <c r="P84" s="147" t="str">
        <f>ROUND(N84,1)&amp;"　日"</f>
        <v>35.2　日</v>
      </c>
      <c r="Q84" s="147"/>
      <c r="R84" s="147"/>
      <c r="S84" s="12"/>
    </row>
    <row r="85" spans="2:19" ht="14.1" customHeight="1" x14ac:dyDescent="0.15">
      <c r="B85" s="16"/>
      <c r="C85" s="17"/>
      <c r="D85" s="17"/>
      <c r="E85" s="17"/>
      <c r="F85" s="17"/>
      <c r="G85" s="17"/>
      <c r="H85" s="17"/>
      <c r="I85" s="17"/>
      <c r="J85" s="17"/>
      <c r="K85" s="17"/>
      <c r="L85" s="17"/>
      <c r="M85" s="17"/>
      <c r="N85" s="17"/>
      <c r="O85" s="17"/>
      <c r="P85" s="17"/>
      <c r="Q85" s="17"/>
      <c r="R85" s="17"/>
      <c r="S85" s="18"/>
    </row>
    <row r="86" spans="2:19" ht="13.5" customHeight="1" x14ac:dyDescent="0.15"/>
    <row r="87" spans="2:19" ht="13.5" customHeight="1" x14ac:dyDescent="0.15">
      <c r="C87" s="74" t="s">
        <v>77</v>
      </c>
      <c r="D87" s="74"/>
      <c r="E87" s="74"/>
      <c r="F87" s="74"/>
      <c r="G87" s="74"/>
      <c r="H87" s="74"/>
      <c r="I87" s="74"/>
      <c r="J87" s="74"/>
    </row>
    <row r="88" spans="2:19" ht="13.5" customHeight="1" x14ac:dyDescent="0.15"/>
    <row r="89" spans="2:19" ht="13.5" customHeight="1" x14ac:dyDescent="0.15">
      <c r="B89" s="14"/>
      <c r="C89" s="22" t="s">
        <v>78</v>
      </c>
      <c r="D89" s="22"/>
      <c r="E89" s="22"/>
      <c r="F89" s="22"/>
      <c r="G89" s="22"/>
      <c r="H89" s="14"/>
      <c r="I89" s="14"/>
      <c r="J89" s="14"/>
      <c r="K89" s="14"/>
      <c r="L89" s="14"/>
      <c r="M89" s="14"/>
      <c r="N89" s="14"/>
      <c r="O89" s="14"/>
      <c r="P89" s="14"/>
      <c r="Q89" s="14"/>
      <c r="R89" s="14"/>
      <c r="S89" s="14"/>
    </row>
    <row r="90" spans="2:19" x14ac:dyDescent="0.15">
      <c r="C90" s="148"/>
      <c r="D90" s="148"/>
      <c r="E90" s="149" t="s">
        <v>79</v>
      </c>
      <c r="F90" s="150"/>
      <c r="G90" s="149" t="s">
        <v>80</v>
      </c>
      <c r="H90" s="150"/>
      <c r="I90" s="149" t="s">
        <v>81</v>
      </c>
      <c r="J90" s="150"/>
      <c r="L90" s="151" t="s">
        <v>82</v>
      </c>
      <c r="M90" s="152"/>
      <c r="N90" s="32" t="s">
        <v>83</v>
      </c>
    </row>
    <row r="91" spans="2:19" x14ac:dyDescent="0.15">
      <c r="C91" s="130" t="s">
        <v>84</v>
      </c>
      <c r="D91" s="130"/>
      <c r="E91" s="131">
        <f>N52</f>
        <v>256477.33</v>
      </c>
      <c r="F91" s="132"/>
      <c r="G91" s="131">
        <f>N32</f>
        <v>322381.15999999997</v>
      </c>
      <c r="H91" s="132"/>
      <c r="I91" s="133">
        <f>1-(E91/G91)</f>
        <v>0.20442829227365522</v>
      </c>
      <c r="J91" s="134"/>
      <c r="K91" s="33" t="s">
        <v>85</v>
      </c>
      <c r="L91" s="125" t="str">
        <f>IF(I91&lt;-0.6,"１",IF(I91&lt;-0.2,"２",IF(I91&lt;0.2,"３",IF(I91&lt;0.6,"４","５"))))</f>
        <v>４</v>
      </c>
      <c r="M91" s="125"/>
    </row>
    <row r="92" spans="2:19" x14ac:dyDescent="0.15">
      <c r="C92" s="130" t="s">
        <v>86</v>
      </c>
      <c r="D92" s="130"/>
      <c r="E92" s="135">
        <f>N84</f>
        <v>35.168776371308013</v>
      </c>
      <c r="F92" s="136"/>
      <c r="G92" s="135">
        <f>N69</f>
        <v>45.054054054054049</v>
      </c>
      <c r="H92" s="136"/>
      <c r="I92" s="133">
        <f>1-(E92/G92)</f>
        <v>0.21940928270042193</v>
      </c>
      <c r="J92" s="134"/>
      <c r="K92" s="33" t="s">
        <v>85</v>
      </c>
      <c r="L92" s="125" t="str">
        <f>IF(I92&lt;-0.6,"１",IF(I92&lt;-0.2,"２",IF(I92&lt;0.2,"３",IF(I92&lt;0.6,"４","５"))))</f>
        <v>４</v>
      </c>
      <c r="M92" s="125"/>
    </row>
    <row r="93" spans="2:19" x14ac:dyDescent="0.15">
      <c r="C93" s="24"/>
      <c r="D93" s="24"/>
      <c r="E93" s="75"/>
      <c r="F93" s="75"/>
      <c r="G93" s="75"/>
      <c r="H93" s="75"/>
      <c r="I93" s="26"/>
      <c r="J93" s="26"/>
    </row>
    <row r="94" spans="2:19" x14ac:dyDescent="0.15">
      <c r="C94" s="22" t="s">
        <v>87</v>
      </c>
      <c r="D94" s="22"/>
      <c r="E94" s="33"/>
      <c r="F94" s="33"/>
      <c r="G94" s="33"/>
    </row>
    <row r="95" spans="2:19" ht="27" customHeight="1" x14ac:dyDescent="0.15">
      <c r="C95" s="128" t="s">
        <v>88</v>
      </c>
      <c r="D95" s="128"/>
      <c r="E95" s="128"/>
      <c r="F95" s="128" t="s">
        <v>89</v>
      </c>
      <c r="G95" s="128"/>
      <c r="H95" s="128"/>
      <c r="I95" s="128" t="s">
        <v>90</v>
      </c>
      <c r="J95" s="129"/>
    </row>
    <row r="96" spans="2:19" x14ac:dyDescent="0.15">
      <c r="C96" s="125" t="s">
        <v>91</v>
      </c>
      <c r="D96" s="125"/>
      <c r="E96" s="125"/>
      <c r="F96" s="127" t="s">
        <v>92</v>
      </c>
      <c r="G96" s="127"/>
      <c r="H96" s="127"/>
      <c r="I96" s="125">
        <v>5</v>
      </c>
      <c r="J96" s="125"/>
    </row>
    <row r="97" spans="3:10" x14ac:dyDescent="0.15">
      <c r="C97" s="125" t="s">
        <v>93</v>
      </c>
      <c r="D97" s="125"/>
      <c r="E97" s="125"/>
      <c r="F97" s="127" t="s">
        <v>94</v>
      </c>
      <c r="G97" s="127"/>
      <c r="H97" s="127"/>
      <c r="I97" s="125">
        <v>4</v>
      </c>
      <c r="J97" s="125"/>
    </row>
    <row r="98" spans="3:10" x14ac:dyDescent="0.15">
      <c r="C98" s="125" t="s">
        <v>95</v>
      </c>
      <c r="D98" s="125"/>
      <c r="E98" s="125"/>
      <c r="F98" s="126" t="s">
        <v>96</v>
      </c>
      <c r="G98" s="127"/>
      <c r="H98" s="127"/>
      <c r="I98" s="125">
        <v>3</v>
      </c>
      <c r="J98" s="125"/>
    </row>
    <row r="99" spans="3:10" x14ac:dyDescent="0.15">
      <c r="C99" s="125" t="s">
        <v>97</v>
      </c>
      <c r="D99" s="125"/>
      <c r="E99" s="125"/>
      <c r="F99" s="126" t="s">
        <v>98</v>
      </c>
      <c r="G99" s="127"/>
      <c r="H99" s="127"/>
      <c r="I99" s="125">
        <v>2</v>
      </c>
      <c r="J99" s="125"/>
    </row>
    <row r="100" spans="3:10" x14ac:dyDescent="0.15">
      <c r="C100" s="125" t="s">
        <v>99</v>
      </c>
      <c r="D100" s="125"/>
      <c r="E100" s="125"/>
      <c r="F100" s="126" t="s">
        <v>100</v>
      </c>
      <c r="G100" s="127"/>
      <c r="H100" s="127"/>
      <c r="I100" s="125">
        <v>1</v>
      </c>
      <c r="J100" s="125"/>
    </row>
  </sheetData>
  <mergeCells count="271">
    <mergeCell ref="C19:R19"/>
    <mergeCell ref="C20:E20"/>
    <mergeCell ref="F20:I20"/>
    <mergeCell ref="L20:M20"/>
    <mergeCell ref="N20:O20"/>
    <mergeCell ref="P20:R20"/>
    <mergeCell ref="B2:S2"/>
    <mergeCell ref="C7:E7"/>
    <mergeCell ref="H7:I7"/>
    <mergeCell ref="B17:D17"/>
    <mergeCell ref="C18:E18"/>
    <mergeCell ref="H18:I18"/>
    <mergeCell ref="C21:E21"/>
    <mergeCell ref="F21:I21"/>
    <mergeCell ref="L21:M21"/>
    <mergeCell ref="N21:O21"/>
    <mergeCell ref="P21:R21"/>
    <mergeCell ref="C22:E22"/>
    <mergeCell ref="F22:I22"/>
    <mergeCell ref="L22:M22"/>
    <mergeCell ref="N22:O22"/>
    <mergeCell ref="P22:R22"/>
    <mergeCell ref="C23:E23"/>
    <mergeCell ref="F23:I23"/>
    <mergeCell ref="L23:M23"/>
    <mergeCell ref="N23:O23"/>
    <mergeCell ref="P23:R23"/>
    <mergeCell ref="C24:E24"/>
    <mergeCell ref="F24:I24"/>
    <mergeCell ref="L24:M24"/>
    <mergeCell ref="N24:O24"/>
    <mergeCell ref="P24:R24"/>
    <mergeCell ref="C25:E25"/>
    <mergeCell ref="F25:I25"/>
    <mergeCell ref="L25:M25"/>
    <mergeCell ref="N25:O25"/>
    <mergeCell ref="P25:R25"/>
    <mergeCell ref="C26:E26"/>
    <mergeCell ref="F26:I26"/>
    <mergeCell ref="L26:M26"/>
    <mergeCell ref="N26:O26"/>
    <mergeCell ref="P26:R26"/>
    <mergeCell ref="C29:E29"/>
    <mergeCell ref="F29:I29"/>
    <mergeCell ref="L29:M29"/>
    <mergeCell ref="N29:O29"/>
    <mergeCell ref="P29:R29"/>
    <mergeCell ref="X29:AA29"/>
    <mergeCell ref="C27:E27"/>
    <mergeCell ref="F27:I27"/>
    <mergeCell ref="L27:M27"/>
    <mergeCell ref="N27:O27"/>
    <mergeCell ref="P27:R27"/>
    <mergeCell ref="C28:E28"/>
    <mergeCell ref="F28:I28"/>
    <mergeCell ref="L28:M28"/>
    <mergeCell ref="N28:O28"/>
    <mergeCell ref="P28:R28"/>
    <mergeCell ref="C30:E30"/>
    <mergeCell ref="F30:I30"/>
    <mergeCell ref="L30:M30"/>
    <mergeCell ref="N30:O30"/>
    <mergeCell ref="P30:R30"/>
    <mergeCell ref="C31:E31"/>
    <mergeCell ref="F31:I31"/>
    <mergeCell ref="L31:M31"/>
    <mergeCell ref="N31:O31"/>
    <mergeCell ref="P31:R31"/>
    <mergeCell ref="C38:E38"/>
    <mergeCell ref="H38:I38"/>
    <mergeCell ref="C39:R39"/>
    <mergeCell ref="C40:E40"/>
    <mergeCell ref="F40:I40"/>
    <mergeCell ref="L40:M40"/>
    <mergeCell ref="N40:O40"/>
    <mergeCell ref="P40:R40"/>
    <mergeCell ref="C32:E32"/>
    <mergeCell ref="F32:I32"/>
    <mergeCell ref="L32:M32"/>
    <mergeCell ref="N32:O32"/>
    <mergeCell ref="P32:R32"/>
    <mergeCell ref="B36:D36"/>
    <mergeCell ref="C41:E41"/>
    <mergeCell ref="F41:I41"/>
    <mergeCell ref="L41:M41"/>
    <mergeCell ref="N41:O41"/>
    <mergeCell ref="P41:R41"/>
    <mergeCell ref="C42:E42"/>
    <mergeCell ref="F42:I42"/>
    <mergeCell ref="L42:M42"/>
    <mergeCell ref="N42:O42"/>
    <mergeCell ref="P42:R42"/>
    <mergeCell ref="C43:E43"/>
    <mergeCell ref="F43:I43"/>
    <mergeCell ref="L43:M43"/>
    <mergeCell ref="N43:O43"/>
    <mergeCell ref="P43:R43"/>
    <mergeCell ref="C44:E44"/>
    <mergeCell ref="F44:I44"/>
    <mergeCell ref="L44:M44"/>
    <mergeCell ref="N44:O44"/>
    <mergeCell ref="P44:R44"/>
    <mergeCell ref="C45:E45"/>
    <mergeCell ref="F45:I45"/>
    <mergeCell ref="L45:M45"/>
    <mergeCell ref="N45:O45"/>
    <mergeCell ref="P45:R45"/>
    <mergeCell ref="C46:E46"/>
    <mergeCell ref="F46:I46"/>
    <mergeCell ref="L46:M46"/>
    <mergeCell ref="N46:O46"/>
    <mergeCell ref="P46:R46"/>
    <mergeCell ref="C47:E47"/>
    <mergeCell ref="F47:I47"/>
    <mergeCell ref="L47:M47"/>
    <mergeCell ref="N47:O47"/>
    <mergeCell ref="P47:R47"/>
    <mergeCell ref="C48:E48"/>
    <mergeCell ref="F48:I48"/>
    <mergeCell ref="L48:M48"/>
    <mergeCell ref="N48:O48"/>
    <mergeCell ref="P48:R48"/>
    <mergeCell ref="C49:E49"/>
    <mergeCell ref="F49:I49"/>
    <mergeCell ref="L49:M49"/>
    <mergeCell ref="N49:O49"/>
    <mergeCell ref="P49:R49"/>
    <mergeCell ref="C50:E50"/>
    <mergeCell ref="F50:I50"/>
    <mergeCell ref="L50:M50"/>
    <mergeCell ref="N50:O50"/>
    <mergeCell ref="P50:R50"/>
    <mergeCell ref="C51:E51"/>
    <mergeCell ref="F51:I51"/>
    <mergeCell ref="L51:M51"/>
    <mergeCell ref="N51:O51"/>
    <mergeCell ref="P51:R51"/>
    <mergeCell ref="C52:E52"/>
    <mergeCell ref="F52:I52"/>
    <mergeCell ref="L52:M52"/>
    <mergeCell ref="N52:O52"/>
    <mergeCell ref="P52:R52"/>
    <mergeCell ref="P58:R58"/>
    <mergeCell ref="C59:G59"/>
    <mergeCell ref="H59:I59"/>
    <mergeCell ref="L59:M59"/>
    <mergeCell ref="N59:O59"/>
    <mergeCell ref="P59:R59"/>
    <mergeCell ref="B57:D57"/>
    <mergeCell ref="H57:I57"/>
    <mergeCell ref="C58:G58"/>
    <mergeCell ref="H58:I58"/>
    <mergeCell ref="K58:M58"/>
    <mergeCell ref="N58:O58"/>
    <mergeCell ref="N62:O62"/>
    <mergeCell ref="C63:G63"/>
    <mergeCell ref="H63:I63"/>
    <mergeCell ref="L63:M63"/>
    <mergeCell ref="N63:O63"/>
    <mergeCell ref="C60:G60"/>
    <mergeCell ref="H60:I60"/>
    <mergeCell ref="L60:M60"/>
    <mergeCell ref="N60:O60"/>
    <mergeCell ref="C61:G61"/>
    <mergeCell ref="H61:I61"/>
    <mergeCell ref="L61:M61"/>
    <mergeCell ref="N61:O61"/>
    <mergeCell ref="C64:G64"/>
    <mergeCell ref="H64:I64"/>
    <mergeCell ref="L64:M64"/>
    <mergeCell ref="C65:G65"/>
    <mergeCell ref="H65:I65"/>
    <mergeCell ref="L65:M65"/>
    <mergeCell ref="C62:G62"/>
    <mergeCell ref="H62:I62"/>
    <mergeCell ref="L62:M62"/>
    <mergeCell ref="C68:G68"/>
    <mergeCell ref="H68:I68"/>
    <mergeCell ref="L68:M68"/>
    <mergeCell ref="C69:G69"/>
    <mergeCell ref="H69:I69"/>
    <mergeCell ref="K69:M69"/>
    <mergeCell ref="C66:G66"/>
    <mergeCell ref="H66:I66"/>
    <mergeCell ref="L66:M66"/>
    <mergeCell ref="C67:G67"/>
    <mergeCell ref="H67:I67"/>
    <mergeCell ref="L67:M67"/>
    <mergeCell ref="N69:O69"/>
    <mergeCell ref="P69:R69"/>
    <mergeCell ref="B71:D71"/>
    <mergeCell ref="H72:I72"/>
    <mergeCell ref="C73:G73"/>
    <mergeCell ref="H73:I73"/>
    <mergeCell ref="K73:M73"/>
    <mergeCell ref="N73:O73"/>
    <mergeCell ref="P73:R73"/>
    <mergeCell ref="C74:G74"/>
    <mergeCell ref="H74:I74"/>
    <mergeCell ref="L74:M74"/>
    <mergeCell ref="N74:O74"/>
    <mergeCell ref="P74:R74"/>
    <mergeCell ref="C75:G75"/>
    <mergeCell ref="H75:I75"/>
    <mergeCell ref="L75:M75"/>
    <mergeCell ref="N75:O75"/>
    <mergeCell ref="N78:O78"/>
    <mergeCell ref="C79:G79"/>
    <mergeCell ref="H79:I79"/>
    <mergeCell ref="L79:M79"/>
    <mergeCell ref="C76:G76"/>
    <mergeCell ref="H76:I76"/>
    <mergeCell ref="L76:M76"/>
    <mergeCell ref="N76:O76"/>
    <mergeCell ref="C77:G77"/>
    <mergeCell ref="H77:I77"/>
    <mergeCell ref="L77:M77"/>
    <mergeCell ref="N77:O77"/>
    <mergeCell ref="C80:G80"/>
    <mergeCell ref="H80:I80"/>
    <mergeCell ref="L80:M80"/>
    <mergeCell ref="C81:G81"/>
    <mergeCell ref="H81:I81"/>
    <mergeCell ref="L81:M81"/>
    <mergeCell ref="C78:G78"/>
    <mergeCell ref="H78:I78"/>
    <mergeCell ref="L78:M78"/>
    <mergeCell ref="N84:O84"/>
    <mergeCell ref="P84:R84"/>
    <mergeCell ref="C90:D90"/>
    <mergeCell ref="E90:F90"/>
    <mergeCell ref="G90:H90"/>
    <mergeCell ref="I90:J90"/>
    <mergeCell ref="L90:M90"/>
    <mergeCell ref="C82:G82"/>
    <mergeCell ref="H82:I82"/>
    <mergeCell ref="L82:M82"/>
    <mergeCell ref="C83:G83"/>
    <mergeCell ref="H83:I83"/>
    <mergeCell ref="L83:M83"/>
    <mergeCell ref="L91:M91"/>
    <mergeCell ref="C92:D92"/>
    <mergeCell ref="E92:F92"/>
    <mergeCell ref="G92:H92"/>
    <mergeCell ref="I92:J92"/>
    <mergeCell ref="L92:M92"/>
    <mergeCell ref="C84:G84"/>
    <mergeCell ref="H84:I84"/>
    <mergeCell ref="K84:M84"/>
    <mergeCell ref="C95:E95"/>
    <mergeCell ref="F95:H95"/>
    <mergeCell ref="I95:J95"/>
    <mergeCell ref="C96:E96"/>
    <mergeCell ref="F96:H96"/>
    <mergeCell ref="I96:J96"/>
    <mergeCell ref="C91:D91"/>
    <mergeCell ref="E91:F91"/>
    <mergeCell ref="G91:H91"/>
    <mergeCell ref="I91:J91"/>
    <mergeCell ref="C99:E99"/>
    <mergeCell ref="F99:H99"/>
    <mergeCell ref="I99:J99"/>
    <mergeCell ref="C100:E100"/>
    <mergeCell ref="F100:H100"/>
    <mergeCell ref="I100:J100"/>
    <mergeCell ref="C97:E97"/>
    <mergeCell ref="F97:H97"/>
    <mergeCell ref="I97:J97"/>
    <mergeCell ref="C98:E98"/>
    <mergeCell ref="F98:H98"/>
    <mergeCell ref="I98:J98"/>
  </mergeCells>
  <phoneticPr fontId="3"/>
  <pageMargins left="0.59055118110236227" right="0.23622047244094491" top="0.74803149606299213" bottom="0.74803149606299213" header="0.31496062992125984" footer="0.31496062992125984"/>
  <pageSetup paperSize="9" scale="75" orientation="portrait" r:id="rId1"/>
  <headerFooter alignWithMargins="0">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BD0EF-B2D1-4CE4-96AB-B38AD72B80AD}">
  <sheetPr>
    <tabColor theme="4" tint="0.59999389629810485"/>
  </sheetPr>
  <dimension ref="B1:AH12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46</v>
      </c>
      <c r="C2" s="261" t="s">
        <v>324</v>
      </c>
      <c r="D2" s="264"/>
      <c r="E2" s="264"/>
      <c r="F2" s="264"/>
      <c r="G2" s="262"/>
      <c r="H2" s="77"/>
      <c r="I2" s="78"/>
      <c r="M2" s="79"/>
      <c r="N2" s="79"/>
      <c r="O2" s="79"/>
      <c r="P2" s="79"/>
      <c r="Q2" s="79"/>
      <c r="R2" s="80"/>
    </row>
    <row r="3" spans="2:26" ht="15" customHeight="1" x14ac:dyDescent="0.15">
      <c r="B3" s="263"/>
      <c r="C3" s="265"/>
      <c r="D3" s="266"/>
      <c r="E3" s="266"/>
      <c r="F3" s="266"/>
      <c r="G3" s="267"/>
      <c r="H3" s="81">
        <v>100</v>
      </c>
      <c r="I3" s="78" t="s">
        <v>103</v>
      </c>
      <c r="N3" s="79"/>
      <c r="R3" s="80"/>
    </row>
    <row r="4" spans="2:26" ht="15" customHeight="1" x14ac:dyDescent="0.15">
      <c r="B4" s="268" t="s">
        <v>105</v>
      </c>
      <c r="C4" s="269"/>
      <c r="D4" s="263" t="s">
        <v>106</v>
      </c>
      <c r="E4" s="263" t="s">
        <v>48</v>
      </c>
      <c r="F4" s="263" t="s">
        <v>49</v>
      </c>
      <c r="G4" s="263" t="s">
        <v>50</v>
      </c>
      <c r="H4" s="263" t="s">
        <v>51</v>
      </c>
      <c r="I4" s="263" t="s">
        <v>52</v>
      </c>
      <c r="N4" s="79"/>
      <c r="R4" s="80"/>
    </row>
    <row r="5" spans="2:26" ht="15" customHeight="1" x14ac:dyDescent="0.15">
      <c r="B5" s="270"/>
      <c r="C5" s="271"/>
      <c r="D5" s="263"/>
      <c r="E5" s="263"/>
      <c r="F5" s="263"/>
      <c r="G5" s="263"/>
      <c r="H5" s="263"/>
      <c r="I5" s="263"/>
      <c r="N5" s="79"/>
      <c r="R5" s="80"/>
    </row>
    <row r="6" spans="2:26" ht="15" customHeight="1" x14ac:dyDescent="0.15">
      <c r="B6" s="259" t="s">
        <v>295</v>
      </c>
      <c r="C6" s="260"/>
      <c r="D6" s="82"/>
      <c r="E6" s="83"/>
      <c r="F6" s="84"/>
      <c r="G6" s="85"/>
      <c r="H6" s="85"/>
      <c r="I6" s="86"/>
      <c r="N6" s="79"/>
      <c r="P6" s="87"/>
      <c r="R6" s="88"/>
    </row>
    <row r="7" spans="2:26" ht="15" customHeight="1" x14ac:dyDescent="0.15">
      <c r="B7" s="257"/>
      <c r="C7" s="258"/>
      <c r="D7" s="89"/>
      <c r="E7" s="90">
        <v>35.15</v>
      </c>
      <c r="F7" s="91" t="s">
        <v>325</v>
      </c>
      <c r="G7" s="92">
        <v>21500</v>
      </c>
      <c r="H7" s="92">
        <f>TRUNC(E7*G7,0)</f>
        <v>755725</v>
      </c>
      <c r="I7" s="93"/>
      <c r="N7" s="79"/>
      <c r="R7" s="80"/>
    </row>
    <row r="8" spans="2:26" ht="15" customHeight="1" x14ac:dyDescent="0.15">
      <c r="B8" s="259" t="s">
        <v>21</v>
      </c>
      <c r="C8" s="260"/>
      <c r="D8" s="82"/>
      <c r="E8" s="83"/>
      <c r="F8" s="84"/>
      <c r="G8" s="85"/>
      <c r="H8" s="85"/>
      <c r="I8" s="86"/>
      <c r="N8" s="79"/>
      <c r="R8" s="80"/>
    </row>
    <row r="9" spans="2:26" ht="15" customHeight="1" x14ac:dyDescent="0.15">
      <c r="B9" s="257"/>
      <c r="C9" s="258"/>
      <c r="D9" s="89"/>
      <c r="E9" s="90">
        <v>35.15</v>
      </c>
      <c r="F9" s="91" t="s">
        <v>325</v>
      </c>
      <c r="G9" s="92">
        <v>21500</v>
      </c>
      <c r="H9" s="92">
        <f t="shared" ref="H9" si="0">TRUNC(E9*G9,0)</f>
        <v>755725</v>
      </c>
      <c r="I9" s="93"/>
      <c r="N9" s="79"/>
      <c r="R9" s="80"/>
    </row>
    <row r="10" spans="2:26" ht="15" customHeight="1" x14ac:dyDescent="0.15">
      <c r="B10" s="259" t="s">
        <v>326</v>
      </c>
      <c r="C10" s="260"/>
      <c r="D10" s="82"/>
      <c r="E10" s="83"/>
      <c r="F10" s="84"/>
      <c r="G10" s="85"/>
      <c r="H10" s="85"/>
      <c r="I10" s="86"/>
      <c r="P10" s="79"/>
    </row>
    <row r="11" spans="2:26" ht="15" customHeight="1" x14ac:dyDescent="0.15">
      <c r="B11" s="257"/>
      <c r="C11" s="258"/>
      <c r="D11" s="89"/>
      <c r="E11" s="90">
        <v>70.3</v>
      </c>
      <c r="F11" s="91" t="s">
        <v>325</v>
      </c>
      <c r="G11" s="92">
        <v>22700</v>
      </c>
      <c r="H11" s="92">
        <f t="shared" ref="H11" si="1">TRUNC(E11*G11,0)</f>
        <v>1595810</v>
      </c>
      <c r="I11" s="93"/>
    </row>
    <row r="12" spans="2:26" ht="15" customHeight="1" x14ac:dyDescent="0.15">
      <c r="B12" s="259" t="s">
        <v>327</v>
      </c>
      <c r="C12" s="260"/>
      <c r="D12" s="82" t="s">
        <v>328</v>
      </c>
      <c r="E12" s="83"/>
      <c r="F12" s="84"/>
      <c r="G12" s="85"/>
      <c r="H12" s="85"/>
      <c r="I12" s="94"/>
    </row>
    <row r="13" spans="2:26" ht="15" customHeight="1" x14ac:dyDescent="0.15">
      <c r="B13" s="257"/>
      <c r="C13" s="258"/>
      <c r="D13" s="89"/>
      <c r="E13" s="90">
        <v>35.15</v>
      </c>
      <c r="F13" s="91" t="s">
        <v>110</v>
      </c>
      <c r="G13" s="92">
        <v>433503</v>
      </c>
      <c r="H13" s="92">
        <f t="shared" ref="H13" si="2">TRUNC(E13*G13,0)</f>
        <v>15237630</v>
      </c>
      <c r="I13" s="93"/>
    </row>
    <row r="14" spans="2:26" ht="15" customHeight="1" x14ac:dyDescent="0.15">
      <c r="B14" s="259" t="s">
        <v>327</v>
      </c>
      <c r="C14" s="260"/>
      <c r="D14" s="82" t="s">
        <v>329</v>
      </c>
      <c r="E14" s="83"/>
      <c r="F14" s="84"/>
      <c r="G14" s="85"/>
      <c r="H14" s="85"/>
      <c r="I14" s="94"/>
      <c r="N14" s="79"/>
    </row>
    <row r="15" spans="2:26" ht="15" customHeight="1" x14ac:dyDescent="0.15">
      <c r="B15" s="257"/>
      <c r="C15" s="258"/>
      <c r="D15" s="89"/>
      <c r="E15" s="90">
        <v>35.15</v>
      </c>
      <c r="F15" s="91" t="s">
        <v>110</v>
      </c>
      <c r="G15" s="92">
        <v>95000</v>
      </c>
      <c r="H15" s="92">
        <f t="shared" ref="H15" si="3">TRUNC(E15*G15,0)</f>
        <v>3339250</v>
      </c>
      <c r="I15" s="93"/>
    </row>
    <row r="16" spans="2:26" ht="15" customHeight="1" x14ac:dyDescent="0.15">
      <c r="B16" s="259" t="s">
        <v>330</v>
      </c>
      <c r="C16" s="260"/>
      <c r="D16" s="82" t="s">
        <v>331</v>
      </c>
      <c r="E16" s="83"/>
      <c r="F16" s="84"/>
      <c r="G16" s="85"/>
      <c r="H16" s="85"/>
      <c r="I16" s="95"/>
      <c r="N16" s="79"/>
      <c r="Q16" s="79"/>
      <c r="R16" s="80"/>
      <c r="Z16" s="79"/>
    </row>
    <row r="17" spans="2:34" ht="15" customHeight="1" x14ac:dyDescent="0.15">
      <c r="B17" s="257"/>
      <c r="C17" s="258"/>
      <c r="D17" s="89">
        <v>0.16</v>
      </c>
      <c r="E17" s="90">
        <v>1</v>
      </c>
      <c r="F17" s="91" t="s">
        <v>332</v>
      </c>
      <c r="G17" s="92">
        <f>(H7+H9+H11+H13+H15)*0.16</f>
        <v>3469462.4</v>
      </c>
      <c r="H17" s="92">
        <f t="shared" ref="H17" si="4">TRUNC(E17*G17,0)</f>
        <v>3469462</v>
      </c>
      <c r="I17" s="93"/>
      <c r="M17" s="79"/>
      <c r="N17" s="79"/>
      <c r="O17" s="79"/>
      <c r="P17" s="79"/>
      <c r="Q17" s="79"/>
      <c r="R17" s="80"/>
      <c r="W17" s="79"/>
      <c r="X17" s="79"/>
      <c r="Y17" s="79"/>
      <c r="Z17" s="79"/>
      <c r="AA17" s="79"/>
      <c r="AH17" s="96"/>
    </row>
    <row r="18" spans="2:34" ht="15" customHeight="1" x14ac:dyDescent="0.15">
      <c r="B18" s="259" t="s">
        <v>333</v>
      </c>
      <c r="C18" s="260"/>
      <c r="D18" s="82" t="s">
        <v>334</v>
      </c>
      <c r="E18" s="83"/>
      <c r="F18" s="84"/>
      <c r="G18" s="85"/>
      <c r="H18" s="85"/>
      <c r="I18" s="95" t="s">
        <v>335</v>
      </c>
      <c r="N18" s="79"/>
      <c r="R18" s="80"/>
      <c r="X18" s="79"/>
      <c r="AH18" s="96"/>
    </row>
    <row r="19" spans="2:34" ht="15" customHeight="1" x14ac:dyDescent="0.15">
      <c r="B19" s="257"/>
      <c r="C19" s="258"/>
      <c r="D19" s="89"/>
      <c r="E19" s="90">
        <v>35.15</v>
      </c>
      <c r="F19" s="91" t="s">
        <v>12</v>
      </c>
      <c r="G19" s="92">
        <v>13699</v>
      </c>
      <c r="H19" s="92">
        <f t="shared" ref="H19" si="5">TRUNC(E19*G19,0)</f>
        <v>481519</v>
      </c>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P21" s="87"/>
      <c r="R21" s="88"/>
      <c r="X21" s="79"/>
      <c r="Z21" s="87"/>
      <c r="AB21" s="87"/>
    </row>
    <row r="22" spans="2:34" ht="15" customHeight="1" x14ac:dyDescent="0.15">
      <c r="B22" s="259"/>
      <c r="C22" s="260"/>
      <c r="D22" s="97"/>
      <c r="E22" s="83"/>
      <c r="F22" s="84"/>
      <c r="G22" s="85"/>
      <c r="H22" s="85"/>
      <c r="I22" s="95"/>
      <c r="N22" s="79"/>
      <c r="R22" s="80"/>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100</v>
      </c>
      <c r="F27" s="91" t="s">
        <v>121</v>
      </c>
      <c r="G27" s="92"/>
      <c r="H27" s="92">
        <f>H7+H9+H11+H13+H15+H17+H19+H21+H23+H25</f>
        <v>25635121</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m2</v>
      </c>
      <c r="G29" s="92"/>
      <c r="H29" s="92">
        <f>H27/E27</f>
        <v>256351.21</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t="s">
        <v>46</v>
      </c>
      <c r="C32" s="261" t="s">
        <v>336</v>
      </c>
      <c r="D32" s="264"/>
      <c r="E32" s="264"/>
      <c r="F32" s="264"/>
      <c r="G32" s="262"/>
      <c r="H32" s="77"/>
      <c r="I32" s="78"/>
      <c r="N32" s="79"/>
      <c r="R32" s="80"/>
      <c r="X32" s="79"/>
      <c r="AB32" s="80"/>
    </row>
    <row r="33" spans="2:28" ht="15" customHeight="1" x14ac:dyDescent="0.15">
      <c r="B33" s="263"/>
      <c r="C33" s="265"/>
      <c r="D33" s="266"/>
      <c r="E33" s="266"/>
      <c r="F33" s="266"/>
      <c r="G33" s="267"/>
      <c r="H33" s="81">
        <v>1</v>
      </c>
      <c r="I33" s="78" t="s">
        <v>337</v>
      </c>
      <c r="N33" s="79"/>
      <c r="R33" s="80"/>
      <c r="X33" s="79"/>
      <c r="AB33" s="80"/>
    </row>
    <row r="34" spans="2:28" ht="15" customHeight="1" x14ac:dyDescent="0.15">
      <c r="B34" s="268" t="s">
        <v>105</v>
      </c>
      <c r="C34" s="269"/>
      <c r="D34" s="263" t="s">
        <v>106</v>
      </c>
      <c r="E34" s="263" t="s">
        <v>48</v>
      </c>
      <c r="F34" s="263" t="s">
        <v>49</v>
      </c>
      <c r="G34" s="263" t="s">
        <v>50</v>
      </c>
      <c r="H34" s="263" t="s">
        <v>51</v>
      </c>
      <c r="I34" s="263" t="s">
        <v>52</v>
      </c>
      <c r="K34" s="76" t="s">
        <v>102</v>
      </c>
      <c r="R34" s="80"/>
      <c r="X34" s="79"/>
      <c r="AB34" s="80"/>
    </row>
    <row r="35" spans="2:28" ht="15" customHeight="1" x14ac:dyDescent="0.15">
      <c r="B35" s="270"/>
      <c r="C35" s="271"/>
      <c r="D35" s="263"/>
      <c r="E35" s="263"/>
      <c r="F35" s="263"/>
      <c r="G35" s="263"/>
      <c r="H35" s="263"/>
      <c r="I35" s="263"/>
      <c r="K35" s="76" t="s">
        <v>291</v>
      </c>
      <c r="AB35" s="103"/>
    </row>
    <row r="36" spans="2:28" ht="15" customHeight="1" x14ac:dyDescent="0.15">
      <c r="B36" s="259" t="s">
        <v>338</v>
      </c>
      <c r="C36" s="260"/>
      <c r="D36" s="82"/>
      <c r="E36" s="83"/>
      <c r="F36" s="84"/>
      <c r="G36" s="85"/>
      <c r="H36" s="85"/>
      <c r="I36" s="86"/>
      <c r="K36" s="76" t="s">
        <v>21</v>
      </c>
      <c r="L36" s="76">
        <v>21500</v>
      </c>
      <c r="M36" s="76" t="s">
        <v>339</v>
      </c>
    </row>
    <row r="37" spans="2:28" ht="15" customHeight="1" x14ac:dyDescent="0.15">
      <c r="B37" s="257"/>
      <c r="C37" s="258"/>
      <c r="D37" s="89"/>
      <c r="E37" s="90">
        <v>202</v>
      </c>
      <c r="F37" s="91" t="s">
        <v>340</v>
      </c>
      <c r="G37" s="92">
        <v>108</v>
      </c>
      <c r="H37" s="92">
        <f>TRUNC(E37*G37,0)</f>
        <v>21816</v>
      </c>
      <c r="I37" s="93"/>
      <c r="K37" s="76" t="s">
        <v>22</v>
      </c>
      <c r="L37" s="76">
        <v>19000</v>
      </c>
      <c r="M37" s="76" t="s">
        <v>339</v>
      </c>
    </row>
    <row r="38" spans="2:28" ht="15" customHeight="1" x14ac:dyDescent="0.15">
      <c r="B38" s="259" t="s">
        <v>341</v>
      </c>
      <c r="C38" s="260"/>
      <c r="D38" s="82"/>
      <c r="E38" s="83"/>
      <c r="F38" s="84"/>
      <c r="G38" s="85"/>
      <c r="H38" s="85"/>
      <c r="I38" s="86"/>
      <c r="K38" s="76" t="s">
        <v>295</v>
      </c>
      <c r="L38" s="76">
        <v>21500</v>
      </c>
      <c r="M38" s="76" t="s">
        <v>339</v>
      </c>
    </row>
    <row r="39" spans="2:28" ht="15" customHeight="1" x14ac:dyDescent="0.15">
      <c r="B39" s="257"/>
      <c r="C39" s="258"/>
      <c r="D39" s="89"/>
      <c r="E39" s="90">
        <v>1.45</v>
      </c>
      <c r="F39" s="91" t="s">
        <v>110</v>
      </c>
      <c r="G39" s="92">
        <v>267000</v>
      </c>
      <c r="H39" s="92">
        <f>TRUNC(E39*G39,0)</f>
        <v>387150</v>
      </c>
      <c r="I39" s="93"/>
      <c r="K39" s="76" t="s">
        <v>296</v>
      </c>
      <c r="L39" s="76">
        <v>19900</v>
      </c>
      <c r="M39" s="76" t="s">
        <v>339</v>
      </c>
    </row>
    <row r="40" spans="2:28" ht="15" customHeight="1" x14ac:dyDescent="0.15">
      <c r="B40" s="259" t="s">
        <v>330</v>
      </c>
      <c r="C40" s="260"/>
      <c r="D40" s="82" t="s">
        <v>342</v>
      </c>
      <c r="E40" s="83"/>
      <c r="F40" s="84"/>
      <c r="G40" s="85"/>
      <c r="H40" s="85"/>
      <c r="I40" s="86"/>
      <c r="K40" s="76" t="s">
        <v>326</v>
      </c>
      <c r="L40" s="76">
        <v>22700</v>
      </c>
      <c r="M40" s="76" t="s">
        <v>339</v>
      </c>
    </row>
    <row r="41" spans="2:28" ht="15" customHeight="1" x14ac:dyDescent="0.15">
      <c r="B41" s="257"/>
      <c r="C41" s="258"/>
      <c r="D41" s="89"/>
      <c r="E41" s="90">
        <v>1</v>
      </c>
      <c r="F41" s="91" t="s">
        <v>332</v>
      </c>
      <c r="G41" s="92">
        <f>(H37+H39)*0.06</f>
        <v>24537.96</v>
      </c>
      <c r="H41" s="92">
        <f>TRUNC(E41*G41,0)</f>
        <v>24537</v>
      </c>
      <c r="I41" s="93"/>
      <c r="K41" s="76" t="s">
        <v>115</v>
      </c>
      <c r="AB41" s="104"/>
    </row>
    <row r="42" spans="2:28" ht="15" customHeight="1" x14ac:dyDescent="0.15">
      <c r="B42" s="259"/>
      <c r="C42" s="260"/>
      <c r="D42" s="82"/>
      <c r="E42" s="83"/>
      <c r="F42" s="84"/>
      <c r="G42" s="85"/>
      <c r="H42" s="85"/>
      <c r="I42" s="86"/>
      <c r="K42" s="76" t="s">
        <v>118</v>
      </c>
      <c r="L42" s="76">
        <v>38000</v>
      </c>
      <c r="M42" s="76" t="s">
        <v>343</v>
      </c>
      <c r="N42" s="76">
        <v>38000</v>
      </c>
      <c r="O42" s="76" t="s">
        <v>343</v>
      </c>
      <c r="P42" s="76" t="s">
        <v>344</v>
      </c>
    </row>
    <row r="43" spans="2:28" ht="15" customHeight="1" x14ac:dyDescent="0.15">
      <c r="B43" s="257"/>
      <c r="C43" s="258"/>
      <c r="D43" s="89"/>
      <c r="E43" s="90"/>
      <c r="F43" s="91"/>
      <c r="G43" s="92"/>
      <c r="H43" s="92"/>
      <c r="I43" s="93"/>
      <c r="K43" s="76" t="s">
        <v>119</v>
      </c>
      <c r="L43" s="76">
        <f>ROUND(N43/8,0)</f>
        <v>3113</v>
      </c>
      <c r="M43" s="76" t="s">
        <v>345</v>
      </c>
      <c r="N43" s="76">
        <v>24900</v>
      </c>
      <c r="O43" s="76" t="s">
        <v>343</v>
      </c>
      <c r="P43" s="76" t="s">
        <v>346</v>
      </c>
      <c r="Q43" s="76" t="s">
        <v>347</v>
      </c>
    </row>
    <row r="44" spans="2:28" ht="15" customHeight="1" x14ac:dyDescent="0.15">
      <c r="B44" s="259"/>
      <c r="C44" s="260"/>
      <c r="D44" s="82"/>
      <c r="E44" s="83"/>
      <c r="F44" s="84"/>
      <c r="G44" s="85"/>
      <c r="H44" s="85"/>
      <c r="I44" s="86"/>
      <c r="K44" s="76" t="s">
        <v>120</v>
      </c>
      <c r="L44" s="76">
        <f>ROUND(N44/8,0)</f>
        <v>963</v>
      </c>
      <c r="M44" s="76" t="s">
        <v>345</v>
      </c>
      <c r="N44" s="76">
        <v>7700</v>
      </c>
      <c r="O44" s="76" t="s">
        <v>343</v>
      </c>
      <c r="P44" s="76" t="s">
        <v>348</v>
      </c>
    </row>
    <row r="45" spans="2:28" ht="15" customHeight="1" x14ac:dyDescent="0.15">
      <c r="B45" s="257"/>
      <c r="C45" s="258"/>
      <c r="D45" s="89"/>
      <c r="E45" s="90"/>
      <c r="F45" s="91"/>
      <c r="G45" s="92"/>
      <c r="H45" s="92"/>
      <c r="I45" s="93"/>
      <c r="K45" s="76" t="s">
        <v>338</v>
      </c>
      <c r="L45" s="76">
        <v>108</v>
      </c>
      <c r="M45" s="76" t="s">
        <v>340</v>
      </c>
      <c r="P45" s="76" t="s">
        <v>349</v>
      </c>
    </row>
    <row r="46" spans="2:28" ht="15" customHeight="1" x14ac:dyDescent="0.15">
      <c r="B46" s="259"/>
      <c r="C46" s="260"/>
      <c r="D46" s="82"/>
      <c r="E46" s="83"/>
      <c r="F46" s="84"/>
      <c r="G46" s="85"/>
      <c r="H46" s="85"/>
      <c r="I46" s="86"/>
      <c r="K46" s="76" t="s">
        <v>341</v>
      </c>
      <c r="L46" s="76">
        <v>267000</v>
      </c>
      <c r="P46" s="76" t="s">
        <v>350</v>
      </c>
    </row>
    <row r="47" spans="2:28" ht="15" customHeight="1" x14ac:dyDescent="0.15">
      <c r="B47" s="257"/>
      <c r="C47" s="258"/>
      <c r="D47" s="89"/>
      <c r="E47" s="90"/>
      <c r="F47" s="91"/>
      <c r="G47" s="92"/>
      <c r="H47" s="92"/>
      <c r="I47" s="93"/>
      <c r="K47" s="76" t="s">
        <v>351</v>
      </c>
      <c r="L47" s="76">
        <v>95000</v>
      </c>
      <c r="P47" s="76" t="s">
        <v>352</v>
      </c>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c r="Q49" s="96"/>
      <c r="S49" s="96"/>
    </row>
    <row r="50" spans="2:28" ht="15" customHeight="1" x14ac:dyDescent="0.15">
      <c r="B50" s="259"/>
      <c r="C50" s="260"/>
      <c r="D50" s="82"/>
      <c r="E50" s="83"/>
      <c r="F50" s="84"/>
      <c r="G50" s="85"/>
      <c r="H50" s="85"/>
      <c r="I50" s="95"/>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c r="Q52" s="103"/>
    </row>
    <row r="53" spans="2:28" ht="15" customHeight="1" x14ac:dyDescent="0.15">
      <c r="B53" s="257"/>
      <c r="C53" s="258"/>
      <c r="D53" s="89"/>
      <c r="E53" s="90"/>
      <c r="F53" s="91"/>
      <c r="G53" s="92"/>
      <c r="H53" s="92"/>
      <c r="I53" s="93"/>
    </row>
    <row r="54" spans="2:28" ht="15" customHeight="1" x14ac:dyDescent="0.15">
      <c r="B54" s="259"/>
      <c r="C54" s="260"/>
      <c r="D54" s="82"/>
      <c r="E54" s="83"/>
      <c r="F54" s="84"/>
      <c r="G54" s="85"/>
      <c r="H54" s="85"/>
      <c r="I54" s="95"/>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f>H33</f>
        <v>1</v>
      </c>
      <c r="F57" s="91" t="s">
        <v>110</v>
      </c>
      <c r="G57" s="92"/>
      <c r="H57" s="92">
        <f>H37+H39+H41+H43+H45+H47+H49+H51+H53+H55</f>
        <v>433503</v>
      </c>
      <c r="I57" s="102"/>
    </row>
    <row r="58" spans="2:28" ht="15" customHeight="1" x14ac:dyDescent="0.15">
      <c r="B58" s="255"/>
      <c r="C58" s="256"/>
      <c r="D58" s="82"/>
      <c r="E58" s="83"/>
      <c r="F58" s="84"/>
      <c r="G58" s="85"/>
      <c r="H58" s="85"/>
      <c r="I58" s="95"/>
    </row>
    <row r="59" spans="2:28" ht="15" customHeight="1" x14ac:dyDescent="0.15">
      <c r="B59" s="257"/>
      <c r="C59" s="258"/>
      <c r="D59" s="89"/>
      <c r="E59" s="90">
        <v>1</v>
      </c>
      <c r="F59" s="91" t="str">
        <f>F57</f>
        <v>日</v>
      </c>
      <c r="G59" s="92"/>
      <c r="H59" s="92">
        <f>H57/E57</f>
        <v>433503</v>
      </c>
      <c r="I59" s="101"/>
    </row>
    <row r="60" spans="2:28" ht="15" customHeight="1" x14ac:dyDescent="0.15">
      <c r="E60" s="80"/>
    </row>
    <row r="61" spans="2:28" ht="15" customHeight="1" x14ac:dyDescent="0.15">
      <c r="N61" s="79"/>
      <c r="P61" s="87"/>
      <c r="R61" s="88"/>
      <c r="X61" s="79"/>
      <c r="Z61" s="87"/>
      <c r="AB61" s="88"/>
    </row>
    <row r="62" spans="2:28" ht="15" customHeight="1" x14ac:dyDescent="0.15">
      <c r="B62" s="263" t="s">
        <v>46</v>
      </c>
      <c r="C62" s="261" t="s">
        <v>353</v>
      </c>
      <c r="D62" s="264"/>
      <c r="E62" s="264"/>
      <c r="F62" s="264"/>
      <c r="G62" s="262"/>
      <c r="H62" s="77"/>
      <c r="I62" s="78"/>
      <c r="N62" s="79"/>
      <c r="R62" s="80"/>
      <c r="X62" s="79"/>
      <c r="AB62" s="80"/>
    </row>
    <row r="63" spans="2:28" ht="15" customHeight="1" x14ac:dyDescent="0.15">
      <c r="B63" s="263"/>
      <c r="C63" s="265"/>
      <c r="D63" s="266"/>
      <c r="E63" s="266"/>
      <c r="F63" s="266"/>
      <c r="G63" s="267"/>
      <c r="H63" s="81">
        <v>1</v>
      </c>
      <c r="I63" s="78" t="s">
        <v>337</v>
      </c>
      <c r="N63" s="79"/>
      <c r="R63" s="80"/>
      <c r="X63" s="79"/>
      <c r="AB63" s="80"/>
    </row>
    <row r="64" spans="2:28" ht="15" customHeight="1" x14ac:dyDescent="0.15">
      <c r="B64" s="268" t="s">
        <v>105</v>
      </c>
      <c r="C64" s="269"/>
      <c r="D64" s="263" t="s">
        <v>106</v>
      </c>
      <c r="E64" s="263" t="s">
        <v>48</v>
      </c>
      <c r="F64" s="263" t="s">
        <v>49</v>
      </c>
      <c r="G64" s="263" t="s">
        <v>50</v>
      </c>
      <c r="H64" s="263" t="s">
        <v>51</v>
      </c>
      <c r="I64" s="263" t="s">
        <v>52</v>
      </c>
      <c r="N64" s="79"/>
      <c r="R64" s="80"/>
      <c r="X64" s="79"/>
      <c r="AB64" s="80"/>
    </row>
    <row r="65" spans="2:28" ht="15" customHeight="1" x14ac:dyDescent="0.15">
      <c r="B65" s="270"/>
      <c r="C65" s="271"/>
      <c r="D65" s="263"/>
      <c r="E65" s="263"/>
      <c r="F65" s="263"/>
      <c r="G65" s="263"/>
      <c r="H65" s="263"/>
      <c r="I65" s="263"/>
      <c r="AB65" s="103"/>
    </row>
    <row r="66" spans="2:28" ht="15" customHeight="1" x14ac:dyDescent="0.15">
      <c r="B66" s="259" t="s">
        <v>351</v>
      </c>
      <c r="C66" s="260"/>
      <c r="D66" s="82"/>
      <c r="E66" s="83"/>
      <c r="F66" s="84"/>
      <c r="G66" s="85"/>
      <c r="H66" s="85"/>
      <c r="I66" s="86"/>
    </row>
    <row r="67" spans="2:28" ht="15" customHeight="1" x14ac:dyDescent="0.15">
      <c r="B67" s="257"/>
      <c r="C67" s="258"/>
      <c r="D67" s="89"/>
      <c r="E67" s="90">
        <v>1</v>
      </c>
      <c r="F67" s="91" t="s">
        <v>110</v>
      </c>
      <c r="G67" s="92">
        <v>95000</v>
      </c>
      <c r="H67" s="92">
        <f>TRUNC(E67*G67,0)</f>
        <v>95000</v>
      </c>
      <c r="I67" s="93"/>
    </row>
    <row r="68" spans="2:28" ht="15" customHeight="1" x14ac:dyDescent="0.15">
      <c r="B68" s="259"/>
      <c r="C68" s="260"/>
      <c r="D68" s="82"/>
      <c r="E68" s="83"/>
      <c r="F68" s="84"/>
      <c r="G68" s="85"/>
      <c r="H68" s="85"/>
      <c r="I68" s="86"/>
    </row>
    <row r="69" spans="2:28" ht="15" customHeight="1" x14ac:dyDescent="0.15">
      <c r="B69" s="257"/>
      <c r="C69" s="258"/>
      <c r="D69" s="89"/>
      <c r="E69" s="90"/>
      <c r="F69" s="91"/>
      <c r="G69" s="92"/>
      <c r="H69" s="92"/>
      <c r="I69" s="93"/>
    </row>
    <row r="70" spans="2:28" ht="15" customHeight="1" x14ac:dyDescent="0.15">
      <c r="B70" s="259"/>
      <c r="C70" s="260"/>
      <c r="D70" s="82"/>
      <c r="E70" s="83"/>
      <c r="F70" s="84"/>
      <c r="G70" s="85"/>
      <c r="H70" s="85"/>
      <c r="I70" s="86"/>
    </row>
    <row r="71" spans="2:28" ht="15" customHeight="1" x14ac:dyDescent="0.15">
      <c r="B71" s="257"/>
      <c r="C71" s="258"/>
      <c r="D71" s="89"/>
      <c r="E71" s="90"/>
      <c r="F71" s="91"/>
      <c r="G71" s="92"/>
      <c r="H71" s="92"/>
      <c r="I71" s="93"/>
      <c r="AB71" s="104"/>
    </row>
    <row r="72" spans="2:28" ht="15" customHeight="1" x14ac:dyDescent="0.15">
      <c r="B72" s="259"/>
      <c r="C72" s="260"/>
      <c r="D72" s="82"/>
      <c r="E72" s="83"/>
      <c r="F72" s="84"/>
      <c r="G72" s="85"/>
      <c r="H72" s="85"/>
      <c r="I72" s="94"/>
    </row>
    <row r="73" spans="2:28" ht="15" customHeight="1" x14ac:dyDescent="0.15">
      <c r="B73" s="257"/>
      <c r="C73" s="258"/>
      <c r="D73" s="89"/>
      <c r="E73" s="90"/>
      <c r="F73" s="91"/>
      <c r="G73" s="92"/>
      <c r="H73" s="92"/>
      <c r="I73" s="93"/>
    </row>
    <row r="74" spans="2:28" ht="15" customHeight="1" x14ac:dyDescent="0.15">
      <c r="B74" s="259"/>
      <c r="C74" s="260"/>
      <c r="D74" s="82"/>
      <c r="E74" s="83"/>
      <c r="F74" s="84"/>
      <c r="G74" s="85"/>
      <c r="H74" s="85"/>
      <c r="I74" s="95"/>
    </row>
    <row r="75" spans="2:28" ht="15" customHeight="1" x14ac:dyDescent="0.15">
      <c r="B75" s="257"/>
      <c r="C75" s="258"/>
      <c r="D75" s="89"/>
      <c r="E75" s="90"/>
      <c r="F75" s="91"/>
      <c r="G75" s="92"/>
      <c r="H75" s="92"/>
      <c r="I75" s="93"/>
    </row>
    <row r="76" spans="2:28" ht="15" customHeight="1" x14ac:dyDescent="0.15">
      <c r="B76" s="259"/>
      <c r="C76" s="260"/>
      <c r="D76" s="82"/>
      <c r="E76" s="83"/>
      <c r="F76" s="84"/>
      <c r="G76" s="85"/>
      <c r="H76" s="85"/>
      <c r="I76" s="86"/>
    </row>
    <row r="77" spans="2:28" ht="15" customHeight="1" x14ac:dyDescent="0.15">
      <c r="B77" s="257"/>
      <c r="C77" s="258"/>
      <c r="D77" s="89"/>
      <c r="E77" s="106"/>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c r="Q79" s="96"/>
      <c r="S79" s="96"/>
    </row>
    <row r="80" spans="2:28" ht="15" customHeight="1" x14ac:dyDescent="0.15">
      <c r="B80" s="259"/>
      <c r="C80" s="260"/>
      <c r="D80" s="82"/>
      <c r="E80" s="83"/>
      <c r="F80" s="84"/>
      <c r="G80" s="85"/>
      <c r="H80" s="85"/>
      <c r="I80" s="95"/>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c r="Q82" s="103"/>
    </row>
    <row r="83" spans="2:28" ht="15" customHeight="1" x14ac:dyDescent="0.15">
      <c r="B83" s="257"/>
      <c r="C83" s="258"/>
      <c r="D83" s="89"/>
      <c r="E83" s="90"/>
      <c r="F83" s="91"/>
      <c r="G83" s="92"/>
      <c r="H83" s="92"/>
      <c r="I83" s="93"/>
    </row>
    <row r="84" spans="2:28" ht="15" customHeight="1" x14ac:dyDescent="0.15">
      <c r="B84" s="259"/>
      <c r="C84" s="260"/>
      <c r="D84" s="82"/>
      <c r="E84" s="83"/>
      <c r="F84" s="84"/>
      <c r="G84" s="85"/>
      <c r="H84" s="85"/>
      <c r="I84" s="95"/>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f>H63</f>
        <v>1</v>
      </c>
      <c r="F87" s="91" t="s">
        <v>110</v>
      </c>
      <c r="G87" s="92"/>
      <c r="H87" s="92">
        <f>H67+H69+H71+H73+H75+H77+H79+H81+H83+H85</f>
        <v>95000</v>
      </c>
      <c r="I87" s="102"/>
    </row>
    <row r="88" spans="2:28" ht="15" customHeight="1" x14ac:dyDescent="0.15">
      <c r="B88" s="255"/>
      <c r="C88" s="256"/>
      <c r="D88" s="82"/>
      <c r="E88" s="83"/>
      <c r="F88" s="84"/>
      <c r="G88" s="85"/>
      <c r="H88" s="85"/>
      <c r="I88" s="95"/>
    </row>
    <row r="89" spans="2:28" ht="15" customHeight="1" x14ac:dyDescent="0.15">
      <c r="B89" s="257"/>
      <c r="C89" s="258"/>
      <c r="D89" s="89"/>
      <c r="E89" s="90">
        <v>1</v>
      </c>
      <c r="F89" s="91" t="str">
        <f>F87</f>
        <v>日</v>
      </c>
      <c r="G89" s="92"/>
      <c r="H89" s="92">
        <f>H87/E87</f>
        <v>95000</v>
      </c>
      <c r="I89" s="101"/>
    </row>
    <row r="90" spans="2:28" ht="15" customHeight="1" x14ac:dyDescent="0.15">
      <c r="E90" s="80"/>
    </row>
    <row r="91" spans="2:28" ht="15" customHeight="1" x14ac:dyDescent="0.15">
      <c r="N91" s="79"/>
      <c r="P91" s="87"/>
      <c r="R91" s="88"/>
      <c r="X91" s="79"/>
      <c r="Z91" s="87"/>
      <c r="AB91" s="88"/>
    </row>
    <row r="92" spans="2:28" ht="15" customHeight="1" x14ac:dyDescent="0.15">
      <c r="B92" s="263"/>
      <c r="C92" s="261"/>
      <c r="D92" s="264"/>
      <c r="E92" s="264"/>
      <c r="F92" s="264"/>
      <c r="G92" s="262"/>
      <c r="H92" s="77"/>
      <c r="I92" s="78"/>
      <c r="N92" s="79"/>
      <c r="R92" s="80"/>
      <c r="X92" s="79"/>
      <c r="AB92" s="80"/>
    </row>
    <row r="93" spans="2:28" ht="15" customHeight="1" x14ac:dyDescent="0.15">
      <c r="B93" s="263"/>
      <c r="C93" s="265"/>
      <c r="D93" s="266"/>
      <c r="E93" s="266"/>
      <c r="F93" s="266"/>
      <c r="G93" s="267"/>
      <c r="H93" s="81"/>
      <c r="I93" s="78"/>
      <c r="N93" s="79"/>
      <c r="R93" s="80"/>
      <c r="X93" s="79"/>
      <c r="AB93" s="80"/>
    </row>
    <row r="94" spans="2:28" ht="15" customHeight="1" x14ac:dyDescent="0.15">
      <c r="B94" s="268"/>
      <c r="C94" s="269"/>
      <c r="D94" s="263"/>
      <c r="E94" s="263"/>
      <c r="F94" s="263"/>
      <c r="G94" s="263"/>
      <c r="H94" s="263"/>
      <c r="I94" s="263"/>
      <c r="N94" s="79"/>
      <c r="R94" s="80"/>
      <c r="X94" s="79"/>
      <c r="AB94" s="80"/>
    </row>
    <row r="95" spans="2:28" ht="15" customHeight="1" x14ac:dyDescent="0.15">
      <c r="B95" s="270"/>
      <c r="C95" s="271"/>
      <c r="D95" s="263"/>
      <c r="E95" s="263"/>
      <c r="F95" s="263"/>
      <c r="G95" s="263"/>
      <c r="H95" s="263"/>
      <c r="I95" s="263"/>
      <c r="AB95" s="103"/>
    </row>
    <row r="96" spans="2:28" ht="15" customHeight="1" x14ac:dyDescent="0.15">
      <c r="B96" s="259"/>
      <c r="C96" s="260"/>
      <c r="D96" s="82"/>
      <c r="E96" s="83"/>
      <c r="F96" s="84"/>
      <c r="G96" s="85"/>
      <c r="H96" s="85"/>
      <c r="I96" s="86"/>
    </row>
    <row r="97" spans="2:28" ht="15" customHeight="1" x14ac:dyDescent="0.15">
      <c r="B97" s="257"/>
      <c r="C97" s="258"/>
      <c r="D97" s="89"/>
      <c r="E97" s="90"/>
      <c r="F97" s="91"/>
      <c r="G97" s="92"/>
      <c r="H97" s="92"/>
      <c r="I97" s="93"/>
    </row>
    <row r="98" spans="2:28" ht="15" customHeight="1" x14ac:dyDescent="0.15">
      <c r="B98" s="259"/>
      <c r="C98" s="260"/>
      <c r="D98" s="82"/>
      <c r="E98" s="83"/>
      <c r="F98" s="84"/>
      <c r="G98" s="85"/>
      <c r="H98" s="85"/>
      <c r="I98" s="86"/>
    </row>
    <row r="99" spans="2:28" ht="15" customHeight="1" x14ac:dyDescent="0.15">
      <c r="B99" s="257"/>
      <c r="C99" s="258"/>
      <c r="D99" s="89"/>
      <c r="E99" s="90"/>
      <c r="F99" s="91"/>
      <c r="G99" s="92"/>
      <c r="H99" s="92"/>
      <c r="I99" s="93"/>
    </row>
    <row r="100" spans="2:28" ht="15" customHeight="1" x14ac:dyDescent="0.15">
      <c r="B100" s="259"/>
      <c r="C100" s="260"/>
      <c r="D100" s="82"/>
      <c r="E100" s="83"/>
      <c r="F100" s="84"/>
      <c r="G100" s="85"/>
      <c r="H100" s="85"/>
      <c r="I100" s="86"/>
    </row>
    <row r="101" spans="2:28" ht="15" customHeight="1" x14ac:dyDescent="0.15">
      <c r="B101" s="257"/>
      <c r="C101" s="258"/>
      <c r="D101" s="89"/>
      <c r="E101" s="90"/>
      <c r="F101" s="91"/>
      <c r="G101" s="92"/>
      <c r="H101" s="92"/>
      <c r="I101" s="93"/>
      <c r="AB101" s="104"/>
    </row>
    <row r="102" spans="2:28" ht="15" customHeight="1" x14ac:dyDescent="0.15">
      <c r="B102" s="259"/>
      <c r="C102" s="260"/>
      <c r="D102" s="82"/>
      <c r="E102" s="83"/>
      <c r="F102" s="84"/>
      <c r="G102" s="85"/>
      <c r="H102" s="85"/>
      <c r="I102" s="86"/>
    </row>
    <row r="103" spans="2:28" ht="15" customHeight="1" x14ac:dyDescent="0.15">
      <c r="B103" s="257"/>
      <c r="C103" s="258"/>
      <c r="D103" s="89"/>
      <c r="E103" s="90"/>
      <c r="F103" s="91"/>
      <c r="G103" s="92"/>
      <c r="H103" s="92"/>
      <c r="I103" s="93"/>
    </row>
    <row r="104" spans="2:28" ht="15" customHeight="1" x14ac:dyDescent="0.15">
      <c r="B104" s="259"/>
      <c r="C104" s="260"/>
      <c r="D104" s="82"/>
      <c r="E104" s="83"/>
      <c r="F104" s="84"/>
      <c r="G104" s="85"/>
      <c r="H104" s="85"/>
      <c r="I104" s="86"/>
    </row>
    <row r="105" spans="2:28" ht="15" customHeight="1" x14ac:dyDescent="0.15">
      <c r="B105" s="257"/>
      <c r="C105" s="258"/>
      <c r="D105" s="89"/>
      <c r="E105" s="90"/>
      <c r="F105" s="91"/>
      <c r="G105" s="92"/>
      <c r="H105" s="92"/>
      <c r="I105" s="93"/>
    </row>
    <row r="106" spans="2:28" ht="15" customHeight="1" x14ac:dyDescent="0.15">
      <c r="B106" s="259"/>
      <c r="C106" s="260"/>
      <c r="D106" s="82"/>
      <c r="E106" s="83"/>
      <c r="F106" s="84"/>
      <c r="G106" s="85"/>
      <c r="H106" s="85"/>
      <c r="I106" s="86"/>
    </row>
    <row r="107" spans="2:28" ht="15" customHeight="1" x14ac:dyDescent="0.15">
      <c r="B107" s="257"/>
      <c r="C107" s="258"/>
      <c r="D107" s="89"/>
      <c r="E107" s="90"/>
      <c r="F107" s="91"/>
      <c r="G107" s="92"/>
      <c r="H107" s="92"/>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c r="Q109" s="96"/>
      <c r="S109" s="96"/>
    </row>
    <row r="110" spans="2:28" ht="15" customHeight="1" x14ac:dyDescent="0.15">
      <c r="B110" s="259"/>
      <c r="C110" s="260"/>
      <c r="D110" s="82"/>
      <c r="E110" s="83"/>
      <c r="F110" s="84"/>
      <c r="G110" s="85"/>
      <c r="H110" s="85"/>
      <c r="I110" s="95"/>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c r="Q112" s="103"/>
    </row>
    <row r="113" spans="2:9" ht="15" customHeight="1" x14ac:dyDescent="0.15">
      <c r="B113" s="257"/>
      <c r="C113" s="258"/>
      <c r="D113" s="89"/>
      <c r="E113" s="90"/>
      <c r="F113" s="91"/>
      <c r="G113" s="92"/>
      <c r="H113" s="92"/>
      <c r="I113" s="93"/>
    </row>
    <row r="114" spans="2:9" ht="15" customHeight="1" x14ac:dyDescent="0.15">
      <c r="B114" s="259"/>
      <c r="C114" s="260"/>
      <c r="D114" s="82"/>
      <c r="E114" s="83"/>
      <c r="F114" s="84"/>
      <c r="G114" s="85"/>
      <c r="H114" s="85"/>
      <c r="I114" s="95"/>
    </row>
    <row r="115" spans="2:9" ht="15" customHeight="1" x14ac:dyDescent="0.15">
      <c r="B115" s="257"/>
      <c r="C115" s="258"/>
      <c r="D115" s="89"/>
      <c r="E115" s="90"/>
      <c r="F115" s="91"/>
      <c r="G115" s="92"/>
      <c r="H115" s="92"/>
      <c r="I115" s="93"/>
    </row>
    <row r="116" spans="2:9" ht="15" customHeight="1" x14ac:dyDescent="0.15">
      <c r="B116" s="261"/>
      <c r="C116" s="262"/>
      <c r="D116" s="82"/>
      <c r="E116" s="83"/>
      <c r="F116" s="84"/>
      <c r="G116" s="85"/>
      <c r="H116" s="85"/>
      <c r="I116" s="95"/>
    </row>
    <row r="117" spans="2:9" ht="15" customHeight="1" x14ac:dyDescent="0.15">
      <c r="B117" s="257"/>
      <c r="C117" s="258"/>
      <c r="D117" s="89"/>
      <c r="E117" s="90"/>
      <c r="F117" s="91"/>
      <c r="G117" s="92"/>
      <c r="H117" s="92"/>
      <c r="I117" s="102"/>
    </row>
    <row r="118" spans="2:9" ht="15" customHeight="1" x14ac:dyDescent="0.15">
      <c r="B118" s="255"/>
      <c r="C118" s="256"/>
      <c r="D118" s="82"/>
      <c r="E118" s="83"/>
      <c r="F118" s="84"/>
      <c r="G118" s="85"/>
      <c r="H118" s="85"/>
      <c r="I118" s="95"/>
    </row>
    <row r="119" spans="2:9" ht="15" customHeight="1" x14ac:dyDescent="0.15">
      <c r="B119" s="257"/>
      <c r="C119" s="258"/>
      <c r="D119" s="89"/>
      <c r="E119" s="90"/>
      <c r="F119" s="91"/>
      <c r="G119" s="92"/>
      <c r="H119" s="92"/>
      <c r="I119" s="101"/>
    </row>
    <row r="120" spans="2:9" ht="15" customHeight="1" x14ac:dyDescent="0.15">
      <c r="E120" s="80"/>
    </row>
  </sheetData>
  <mergeCells count="132">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8:C118"/>
    <mergeCell ref="B119:C119"/>
    <mergeCell ref="B112:C112"/>
    <mergeCell ref="B113:C113"/>
    <mergeCell ref="B114:C114"/>
    <mergeCell ref="B115:C115"/>
    <mergeCell ref="B116:C116"/>
    <mergeCell ref="B117:C117"/>
    <mergeCell ref="B106:C106"/>
    <mergeCell ref="B107:C107"/>
    <mergeCell ref="B108:C108"/>
    <mergeCell ref="B109:C109"/>
    <mergeCell ref="B110:C110"/>
    <mergeCell ref="B111:C111"/>
  </mergeCells>
  <phoneticPr fontId="3"/>
  <pageMargins left="0.25" right="0.25" top="0.75" bottom="0.75" header="0.3" footer="0.3"/>
  <pageSetup paperSize="9" scale="119" orientation="landscape" r:id="rId1"/>
  <rowBreaks count="1" manualBreakCount="1">
    <brk id="30"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F29E3-CB53-4D83-8484-17E86073CBA5}">
  <sheetPr>
    <tabColor theme="4" tint="0.59999389629810485"/>
  </sheetPr>
  <dimension ref="B1:AH12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308</v>
      </c>
      <c r="D2" s="264"/>
      <c r="E2" s="264"/>
      <c r="F2" s="264"/>
      <c r="G2" s="262"/>
      <c r="H2" s="77"/>
      <c r="I2" s="78"/>
      <c r="M2" s="79"/>
      <c r="N2" s="79"/>
      <c r="O2" s="79"/>
      <c r="P2" s="79"/>
      <c r="Q2" s="79"/>
      <c r="R2" s="80"/>
    </row>
    <row r="3" spans="2:26" ht="15" customHeight="1" x14ac:dyDescent="0.15">
      <c r="B3" s="263"/>
      <c r="C3" s="265"/>
      <c r="D3" s="266"/>
      <c r="E3" s="266"/>
      <c r="F3" s="266"/>
      <c r="G3" s="267"/>
      <c r="H3" s="81">
        <v>100</v>
      </c>
      <c r="I3" s="78" t="s">
        <v>124</v>
      </c>
      <c r="N3" s="79"/>
      <c r="R3" s="80"/>
    </row>
    <row r="4" spans="2:26" ht="15" customHeight="1" x14ac:dyDescent="0.15">
      <c r="B4" s="268" t="s">
        <v>125</v>
      </c>
      <c r="C4" s="269"/>
      <c r="D4" s="263" t="s">
        <v>126</v>
      </c>
      <c r="E4" s="263" t="s">
        <v>33</v>
      </c>
      <c r="F4" s="263" t="s">
        <v>34</v>
      </c>
      <c r="G4" s="263" t="s">
        <v>127</v>
      </c>
      <c r="H4" s="263" t="s">
        <v>128</v>
      </c>
      <c r="I4" s="263" t="s">
        <v>36</v>
      </c>
      <c r="N4" s="79"/>
      <c r="R4" s="80"/>
    </row>
    <row r="5" spans="2:26" ht="15" customHeight="1" x14ac:dyDescent="0.15">
      <c r="B5" s="270"/>
      <c r="C5" s="271"/>
      <c r="D5" s="263"/>
      <c r="E5" s="263"/>
      <c r="F5" s="263"/>
      <c r="G5" s="263"/>
      <c r="H5" s="263"/>
      <c r="I5" s="263"/>
      <c r="N5" s="79"/>
      <c r="R5" s="80"/>
    </row>
    <row r="6" spans="2:26" ht="15" customHeight="1" x14ac:dyDescent="0.15">
      <c r="B6" s="259" t="s">
        <v>15</v>
      </c>
      <c r="C6" s="260"/>
      <c r="D6" s="82"/>
      <c r="E6" s="83"/>
      <c r="F6" s="84"/>
      <c r="G6" s="85"/>
      <c r="H6" s="85"/>
      <c r="I6" s="86"/>
      <c r="N6" s="79"/>
      <c r="P6" s="87"/>
      <c r="R6" s="88"/>
    </row>
    <row r="7" spans="2:26" ht="15" customHeight="1" x14ac:dyDescent="0.15">
      <c r="B7" s="257"/>
      <c r="C7" s="258"/>
      <c r="D7" s="89"/>
      <c r="E7" s="90">
        <v>45.05</v>
      </c>
      <c r="F7" s="91" t="s">
        <v>40</v>
      </c>
      <c r="G7" s="92">
        <v>21500</v>
      </c>
      <c r="H7" s="92">
        <f>TRUNC(E7*G7,0)</f>
        <v>968575</v>
      </c>
      <c r="I7" s="93"/>
      <c r="N7" s="79"/>
      <c r="R7" s="80"/>
    </row>
    <row r="8" spans="2:26" ht="15" customHeight="1" x14ac:dyDescent="0.15">
      <c r="B8" s="259" t="s">
        <v>56</v>
      </c>
      <c r="C8" s="260"/>
      <c r="D8" s="82"/>
      <c r="E8" s="83"/>
      <c r="F8" s="84"/>
      <c r="G8" s="85"/>
      <c r="H8" s="85"/>
      <c r="I8" s="86"/>
      <c r="N8" s="79"/>
      <c r="R8" s="80"/>
    </row>
    <row r="9" spans="2:26" ht="15" customHeight="1" x14ac:dyDescent="0.15">
      <c r="B9" s="257"/>
      <c r="C9" s="258"/>
      <c r="D9" s="89"/>
      <c r="E9" s="90">
        <v>45.05</v>
      </c>
      <c r="F9" s="91" t="s">
        <v>40</v>
      </c>
      <c r="G9" s="92">
        <v>21500</v>
      </c>
      <c r="H9" s="92">
        <f t="shared" ref="H9" si="0">TRUNC(E9*G9,0)</f>
        <v>968575</v>
      </c>
      <c r="I9" s="93"/>
      <c r="N9" s="79"/>
      <c r="R9" s="80"/>
    </row>
    <row r="10" spans="2:26" ht="15" customHeight="1" x14ac:dyDescent="0.15">
      <c r="B10" s="259" t="s">
        <v>229</v>
      </c>
      <c r="C10" s="260"/>
      <c r="D10" s="82"/>
      <c r="E10" s="83"/>
      <c r="F10" s="84"/>
      <c r="G10" s="85"/>
      <c r="H10" s="85"/>
      <c r="I10" s="86"/>
      <c r="P10" s="79"/>
    </row>
    <row r="11" spans="2:26" ht="15" customHeight="1" x14ac:dyDescent="0.15">
      <c r="B11" s="257"/>
      <c r="C11" s="258"/>
      <c r="D11" s="89"/>
      <c r="E11" s="90">
        <v>90.1</v>
      </c>
      <c r="F11" s="91" t="s">
        <v>40</v>
      </c>
      <c r="G11" s="92">
        <v>22700</v>
      </c>
      <c r="H11" s="92">
        <f t="shared" ref="H11" si="1">TRUNC(E11*G11,0)</f>
        <v>2045270</v>
      </c>
      <c r="I11" s="93"/>
    </row>
    <row r="12" spans="2:26" ht="15" customHeight="1" x14ac:dyDescent="0.15">
      <c r="B12" s="259" t="s">
        <v>309</v>
      </c>
      <c r="C12" s="260"/>
      <c r="D12" s="82" t="s">
        <v>310</v>
      </c>
      <c r="E12" s="83"/>
      <c r="F12" s="84"/>
      <c r="G12" s="85"/>
      <c r="H12" s="85"/>
      <c r="I12" s="94"/>
    </row>
    <row r="13" spans="2:26" ht="15" customHeight="1" x14ac:dyDescent="0.15">
      <c r="B13" s="257"/>
      <c r="C13" s="258"/>
      <c r="D13" s="89"/>
      <c r="E13" s="90">
        <v>45.05</v>
      </c>
      <c r="F13" s="91" t="s">
        <v>13</v>
      </c>
      <c r="G13" s="92">
        <v>433503</v>
      </c>
      <c r="H13" s="92">
        <f t="shared" ref="H13" si="2">TRUNC(E13*G13,0)</f>
        <v>19529310</v>
      </c>
      <c r="I13" s="93"/>
    </row>
    <row r="14" spans="2:26" ht="15" customHeight="1" x14ac:dyDescent="0.15">
      <c r="B14" s="259" t="s">
        <v>309</v>
      </c>
      <c r="C14" s="260"/>
      <c r="D14" s="82" t="s">
        <v>311</v>
      </c>
      <c r="E14" s="83"/>
      <c r="F14" s="84"/>
      <c r="G14" s="85"/>
      <c r="H14" s="85"/>
      <c r="I14" s="94"/>
      <c r="N14" s="79"/>
    </row>
    <row r="15" spans="2:26" ht="15" customHeight="1" x14ac:dyDescent="0.15">
      <c r="B15" s="257"/>
      <c r="C15" s="258"/>
      <c r="D15" s="89"/>
      <c r="E15" s="90">
        <v>45.05</v>
      </c>
      <c r="F15" s="91" t="s">
        <v>13</v>
      </c>
      <c r="G15" s="92">
        <v>95000</v>
      </c>
      <c r="H15" s="92">
        <f t="shared" ref="H15" si="3">TRUNC(E15*G15,0)</f>
        <v>4279750</v>
      </c>
      <c r="I15" s="93"/>
    </row>
    <row r="16" spans="2:26" ht="15" customHeight="1" x14ac:dyDescent="0.15">
      <c r="B16" s="259" t="s">
        <v>16</v>
      </c>
      <c r="C16" s="260"/>
      <c r="D16" s="82" t="s">
        <v>312</v>
      </c>
      <c r="E16" s="83"/>
      <c r="F16" s="84"/>
      <c r="G16" s="85"/>
      <c r="H16" s="85"/>
      <c r="I16" s="95"/>
      <c r="N16" s="79"/>
      <c r="Q16" s="79"/>
      <c r="R16" s="80"/>
      <c r="Z16" s="79"/>
    </row>
    <row r="17" spans="2:34" ht="15" customHeight="1" x14ac:dyDescent="0.15">
      <c r="B17" s="257"/>
      <c r="C17" s="258"/>
      <c r="D17" s="98">
        <v>0.16</v>
      </c>
      <c r="E17" s="90">
        <v>1</v>
      </c>
      <c r="F17" s="91" t="s">
        <v>55</v>
      </c>
      <c r="G17" s="92">
        <f>(H7+H9+H11+H13+H15)*0.16</f>
        <v>4446636.8</v>
      </c>
      <c r="H17" s="92">
        <f t="shared" ref="H17" si="4">TRUNC(E17*G17,0)</f>
        <v>4446636</v>
      </c>
      <c r="I17" s="93"/>
      <c r="M17" s="79"/>
      <c r="N17" s="79"/>
      <c r="O17" s="79"/>
      <c r="P17" s="79"/>
      <c r="Q17" s="79"/>
      <c r="R17" s="80"/>
      <c r="W17" s="79"/>
      <c r="X17" s="79"/>
      <c r="Y17" s="79"/>
      <c r="Z17" s="79"/>
      <c r="AA17" s="79"/>
      <c r="AH17" s="96"/>
    </row>
    <row r="18" spans="2:34" ht="15" customHeight="1" x14ac:dyDescent="0.15">
      <c r="B18" s="259"/>
      <c r="C18" s="260"/>
      <c r="D18" s="82"/>
      <c r="E18" s="83"/>
      <c r="F18" s="84"/>
      <c r="G18" s="85"/>
      <c r="H18" s="85"/>
      <c r="I18" s="95"/>
      <c r="N18" s="79"/>
      <c r="R18" s="80"/>
      <c r="X18" s="79"/>
      <c r="AH18" s="96"/>
    </row>
    <row r="19" spans="2:34" ht="15" customHeight="1" x14ac:dyDescent="0.15">
      <c r="B19" s="257"/>
      <c r="C19" s="258"/>
      <c r="D19" s="89"/>
      <c r="E19" s="90"/>
      <c r="F19" s="91"/>
      <c r="G19" s="92"/>
      <c r="H19" s="92">
        <f t="shared" ref="H19" si="5">TRUNC(E19*G19,0)</f>
        <v>0</v>
      </c>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f t="shared" ref="H21" si="6">TRUNC(E21*G21,0)</f>
        <v>0</v>
      </c>
      <c r="I21" s="93"/>
      <c r="N21" s="79"/>
      <c r="P21" s="87"/>
      <c r="R21" s="88"/>
      <c r="X21" s="79"/>
      <c r="Z21" s="87"/>
      <c r="AB21" s="87"/>
    </row>
    <row r="22" spans="2:34" ht="15" customHeight="1" x14ac:dyDescent="0.15">
      <c r="B22" s="259"/>
      <c r="C22" s="260"/>
      <c r="D22" s="97"/>
      <c r="E22" s="83"/>
      <c r="F22" s="84"/>
      <c r="G22" s="85"/>
      <c r="H22" s="85"/>
      <c r="I22" s="95"/>
      <c r="N22" s="79"/>
      <c r="R22" s="80"/>
      <c r="X22" s="79"/>
    </row>
    <row r="23" spans="2:34" ht="15" customHeight="1" x14ac:dyDescent="0.15">
      <c r="B23" s="257"/>
      <c r="C23" s="258"/>
      <c r="D23" s="98"/>
      <c r="E23" s="90"/>
      <c r="F23" s="91"/>
      <c r="G23" s="92"/>
      <c r="H23" s="92">
        <f t="shared" ref="H23" si="7">TRUNC(E23*G23,0)</f>
        <v>0</v>
      </c>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f t="shared" ref="H25" si="8">TRUNC(E25*G25,0)</f>
        <v>0</v>
      </c>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100</v>
      </c>
      <c r="F27" s="91" t="s">
        <v>1</v>
      </c>
      <c r="G27" s="92"/>
      <c r="H27" s="92">
        <f>H7+H9+H11+H13+H15+H17+H19+H21+H23+H25</f>
        <v>32238116</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m2</v>
      </c>
      <c r="G29" s="92"/>
      <c r="H29" s="92">
        <f>H27/E27</f>
        <v>322381.15999999997</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t="s">
        <v>32</v>
      </c>
      <c r="C32" s="261" t="s">
        <v>313</v>
      </c>
      <c r="D32" s="264"/>
      <c r="E32" s="264"/>
      <c r="F32" s="264"/>
      <c r="G32" s="262"/>
      <c r="H32" s="77"/>
      <c r="I32" s="78"/>
      <c r="N32" s="79"/>
      <c r="R32" s="80"/>
      <c r="X32" s="79"/>
      <c r="AB32" s="80"/>
    </row>
    <row r="33" spans="2:28" ht="15" customHeight="1" x14ac:dyDescent="0.15">
      <c r="B33" s="263"/>
      <c r="C33" s="265"/>
      <c r="D33" s="266"/>
      <c r="E33" s="266"/>
      <c r="F33" s="266"/>
      <c r="G33" s="267"/>
      <c r="H33" s="81">
        <v>1</v>
      </c>
      <c r="I33" s="78" t="s">
        <v>188</v>
      </c>
      <c r="N33" s="79"/>
      <c r="R33" s="80"/>
      <c r="X33" s="79"/>
      <c r="AB33" s="80"/>
    </row>
    <row r="34" spans="2:28" ht="15" customHeight="1" x14ac:dyDescent="0.15">
      <c r="B34" s="268" t="s">
        <v>125</v>
      </c>
      <c r="C34" s="269"/>
      <c r="D34" s="263" t="s">
        <v>126</v>
      </c>
      <c r="E34" s="263" t="s">
        <v>33</v>
      </c>
      <c r="F34" s="263" t="s">
        <v>34</v>
      </c>
      <c r="G34" s="263" t="s">
        <v>127</v>
      </c>
      <c r="H34" s="263" t="s">
        <v>128</v>
      </c>
      <c r="I34" s="263" t="s">
        <v>36</v>
      </c>
      <c r="K34" s="76" t="s">
        <v>123</v>
      </c>
      <c r="R34" s="80"/>
      <c r="X34" s="79"/>
      <c r="AB34" s="80"/>
    </row>
    <row r="35" spans="2:28" ht="15" customHeight="1" x14ac:dyDescent="0.15">
      <c r="B35" s="270"/>
      <c r="C35" s="271"/>
      <c r="D35" s="263"/>
      <c r="E35" s="263"/>
      <c r="F35" s="263"/>
      <c r="G35" s="263"/>
      <c r="H35" s="263"/>
      <c r="I35" s="263"/>
      <c r="K35" s="76" t="s">
        <v>265</v>
      </c>
      <c r="AB35" s="103"/>
    </row>
    <row r="36" spans="2:28" ht="15" customHeight="1" x14ac:dyDescent="0.15">
      <c r="B36" s="259" t="s">
        <v>189</v>
      </c>
      <c r="C36" s="260"/>
      <c r="D36" s="82"/>
      <c r="E36" s="83"/>
      <c r="F36" s="84"/>
      <c r="G36" s="85"/>
      <c r="H36" s="85"/>
      <c r="I36" s="86"/>
      <c r="K36" s="76" t="s">
        <v>56</v>
      </c>
      <c r="L36" s="76">
        <v>21500</v>
      </c>
      <c r="M36" s="76" t="s">
        <v>129</v>
      </c>
    </row>
    <row r="37" spans="2:28" ht="15" customHeight="1" x14ac:dyDescent="0.15">
      <c r="B37" s="257"/>
      <c r="C37" s="258"/>
      <c r="D37" s="89"/>
      <c r="E37" s="90">
        <v>202</v>
      </c>
      <c r="F37" s="91" t="s">
        <v>190</v>
      </c>
      <c r="G37" s="92">
        <v>108</v>
      </c>
      <c r="H37" s="92">
        <f>TRUNC(E37*G37,0)</f>
        <v>21816</v>
      </c>
      <c r="I37" s="93"/>
      <c r="K37" s="76" t="s">
        <v>57</v>
      </c>
      <c r="L37" s="76">
        <v>19000</v>
      </c>
      <c r="M37" s="76" t="s">
        <v>129</v>
      </c>
    </row>
    <row r="38" spans="2:28" ht="15" customHeight="1" x14ac:dyDescent="0.15">
      <c r="B38" s="259" t="s">
        <v>314</v>
      </c>
      <c r="C38" s="260"/>
      <c r="D38" s="82"/>
      <c r="E38" s="83"/>
      <c r="F38" s="84"/>
      <c r="G38" s="85"/>
      <c r="H38" s="85"/>
      <c r="I38" s="86"/>
      <c r="K38" s="76" t="s">
        <v>15</v>
      </c>
      <c r="L38" s="76">
        <v>21500</v>
      </c>
      <c r="M38" s="76" t="s">
        <v>129</v>
      </c>
    </row>
    <row r="39" spans="2:28" ht="15" customHeight="1" x14ac:dyDescent="0.15">
      <c r="B39" s="257"/>
      <c r="C39" s="258"/>
      <c r="D39" s="89"/>
      <c r="E39" s="90">
        <v>1.45</v>
      </c>
      <c r="F39" s="91" t="s">
        <v>13</v>
      </c>
      <c r="G39" s="92">
        <v>267000</v>
      </c>
      <c r="H39" s="92">
        <f>TRUNC(E39*G39,0)</f>
        <v>387150</v>
      </c>
      <c r="I39" s="93"/>
      <c r="K39" s="76" t="s">
        <v>111</v>
      </c>
      <c r="L39" s="76">
        <v>19900</v>
      </c>
      <c r="M39" s="76" t="s">
        <v>129</v>
      </c>
    </row>
    <row r="40" spans="2:28" ht="15" customHeight="1" x14ac:dyDescent="0.15">
      <c r="B40" s="259" t="s">
        <v>16</v>
      </c>
      <c r="C40" s="260"/>
      <c r="D40" s="82" t="s">
        <v>315</v>
      </c>
      <c r="E40" s="83"/>
      <c r="F40" s="84"/>
      <c r="G40" s="85"/>
      <c r="H40" s="85"/>
      <c r="I40" s="86"/>
      <c r="K40" s="76" t="s">
        <v>229</v>
      </c>
      <c r="L40" s="76">
        <v>22700</v>
      </c>
      <c r="M40" s="76" t="s">
        <v>129</v>
      </c>
    </row>
    <row r="41" spans="2:28" ht="15" customHeight="1" x14ac:dyDescent="0.15">
      <c r="B41" s="257"/>
      <c r="C41" s="258"/>
      <c r="D41" s="89"/>
      <c r="E41" s="90">
        <v>1</v>
      </c>
      <c r="F41" s="91" t="s">
        <v>55</v>
      </c>
      <c r="G41" s="92">
        <f>(H37+H39)*0.06</f>
        <v>24537.96</v>
      </c>
      <c r="H41" s="92">
        <f>TRUNC(E41*G41,0)</f>
        <v>24537</v>
      </c>
      <c r="I41" s="93"/>
      <c r="K41" s="76" t="s">
        <v>134</v>
      </c>
      <c r="AB41" s="104"/>
    </row>
    <row r="42" spans="2:28" ht="15" customHeight="1" x14ac:dyDescent="0.15">
      <c r="B42" s="259"/>
      <c r="C42" s="260"/>
      <c r="D42" s="82"/>
      <c r="E42" s="83"/>
      <c r="F42" s="84"/>
      <c r="G42" s="85"/>
      <c r="H42" s="85"/>
      <c r="I42" s="86"/>
      <c r="K42" s="76" t="s">
        <v>135</v>
      </c>
      <c r="L42" s="76">
        <v>38000</v>
      </c>
      <c r="M42" s="76" t="s">
        <v>136</v>
      </c>
      <c r="N42" s="76">
        <v>38000</v>
      </c>
      <c r="O42" s="76" t="s">
        <v>136</v>
      </c>
      <c r="P42" s="76" t="s">
        <v>137</v>
      </c>
    </row>
    <row r="43" spans="2:28" ht="15" customHeight="1" x14ac:dyDescent="0.15">
      <c r="B43" s="257"/>
      <c r="C43" s="258"/>
      <c r="D43" s="89"/>
      <c r="E43" s="90"/>
      <c r="F43" s="91"/>
      <c r="G43" s="92"/>
      <c r="H43" s="92"/>
      <c r="I43" s="93"/>
      <c r="K43" s="76" t="s">
        <v>138</v>
      </c>
      <c r="L43" s="76">
        <f>ROUND(N43/8,0)</f>
        <v>3113</v>
      </c>
      <c r="M43" s="76" t="s">
        <v>20</v>
      </c>
      <c r="N43" s="76">
        <v>24900</v>
      </c>
      <c r="O43" s="76" t="s">
        <v>136</v>
      </c>
      <c r="P43" s="76" t="s">
        <v>139</v>
      </c>
      <c r="Q43" s="76" t="s">
        <v>140</v>
      </c>
    </row>
    <row r="44" spans="2:28" ht="15" customHeight="1" x14ac:dyDescent="0.15">
      <c r="B44" s="259"/>
      <c r="C44" s="260"/>
      <c r="D44" s="82"/>
      <c r="E44" s="83"/>
      <c r="F44" s="84"/>
      <c r="G44" s="85"/>
      <c r="H44" s="85"/>
      <c r="I44" s="86"/>
      <c r="K44" s="76" t="s">
        <v>141</v>
      </c>
      <c r="L44" s="76">
        <f>ROUND(N44/8,0)</f>
        <v>963</v>
      </c>
      <c r="M44" s="76" t="s">
        <v>20</v>
      </c>
      <c r="N44" s="76">
        <v>7700</v>
      </c>
      <c r="O44" s="76" t="s">
        <v>136</v>
      </c>
      <c r="P44" s="76" t="s">
        <v>142</v>
      </c>
    </row>
    <row r="45" spans="2:28" ht="15" customHeight="1" x14ac:dyDescent="0.15">
      <c r="B45" s="257"/>
      <c r="C45" s="258"/>
      <c r="D45" s="89"/>
      <c r="E45" s="90"/>
      <c r="F45" s="91"/>
      <c r="G45" s="92"/>
      <c r="H45" s="92"/>
      <c r="I45" s="93"/>
      <c r="K45" s="76" t="s">
        <v>316</v>
      </c>
      <c r="L45" s="76">
        <v>108</v>
      </c>
      <c r="M45" s="76" t="s">
        <v>190</v>
      </c>
      <c r="P45" s="76" t="s">
        <v>317</v>
      </c>
    </row>
    <row r="46" spans="2:28" ht="15" customHeight="1" x14ac:dyDescent="0.15">
      <c r="B46" s="259"/>
      <c r="C46" s="260"/>
      <c r="D46" s="82"/>
      <c r="E46" s="83"/>
      <c r="F46" s="84"/>
      <c r="G46" s="85"/>
      <c r="H46" s="85"/>
      <c r="I46" s="86"/>
      <c r="K46" s="76" t="s">
        <v>318</v>
      </c>
      <c r="L46" s="76">
        <v>267000</v>
      </c>
      <c r="P46" s="76" t="s">
        <v>319</v>
      </c>
    </row>
    <row r="47" spans="2:28" ht="15" customHeight="1" x14ac:dyDescent="0.15">
      <c r="B47" s="257"/>
      <c r="C47" s="258"/>
      <c r="D47" s="89"/>
      <c r="E47" s="90"/>
      <c r="F47" s="91"/>
      <c r="G47" s="92"/>
      <c r="H47" s="92"/>
      <c r="I47" s="93"/>
      <c r="K47" s="76" t="s">
        <v>320</v>
      </c>
      <c r="L47" s="76">
        <v>95000</v>
      </c>
      <c r="P47" s="76" t="s">
        <v>321</v>
      </c>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c r="S49" s="96"/>
    </row>
    <row r="50" spans="2:28" ht="15" customHeight="1" x14ac:dyDescent="0.15">
      <c r="B50" s="259"/>
      <c r="C50" s="260"/>
      <c r="D50" s="82"/>
      <c r="E50" s="83"/>
      <c r="F50" s="84"/>
      <c r="G50" s="85"/>
      <c r="H50" s="85"/>
      <c r="I50" s="95"/>
      <c r="Q50" s="96"/>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row>
    <row r="53" spans="2:28" ht="15" customHeight="1" x14ac:dyDescent="0.15">
      <c r="B53" s="257"/>
      <c r="C53" s="258"/>
      <c r="D53" s="89"/>
      <c r="E53" s="90"/>
      <c r="F53" s="91"/>
      <c r="G53" s="92"/>
      <c r="H53" s="92"/>
      <c r="I53" s="93"/>
      <c r="Q53" s="103"/>
    </row>
    <row r="54" spans="2:28" ht="15" customHeight="1" x14ac:dyDescent="0.15">
      <c r="B54" s="259"/>
      <c r="C54" s="260"/>
      <c r="D54" s="82"/>
      <c r="E54" s="83"/>
      <c r="F54" s="84"/>
      <c r="G54" s="85"/>
      <c r="H54" s="85"/>
      <c r="I54" s="95"/>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f>H33</f>
        <v>1</v>
      </c>
      <c r="F57" s="91" t="s">
        <v>13</v>
      </c>
      <c r="G57" s="92"/>
      <c r="H57" s="92">
        <f>H37+H39+H41+H43+H45+H47+H49+H51+H53+H55</f>
        <v>433503</v>
      </c>
      <c r="I57" s="102"/>
    </row>
    <row r="58" spans="2:28" ht="15" customHeight="1" x14ac:dyDescent="0.15">
      <c r="B58" s="255"/>
      <c r="C58" s="256"/>
      <c r="D58" s="82"/>
      <c r="E58" s="83"/>
      <c r="F58" s="84"/>
      <c r="G58" s="85"/>
      <c r="H58" s="85"/>
      <c r="I58" s="95"/>
    </row>
    <row r="59" spans="2:28" ht="15" customHeight="1" x14ac:dyDescent="0.15">
      <c r="B59" s="257"/>
      <c r="C59" s="258"/>
      <c r="D59" s="89"/>
      <c r="E59" s="90">
        <v>1</v>
      </c>
      <c r="F59" s="91" t="str">
        <f>F57</f>
        <v>日</v>
      </c>
      <c r="G59" s="92"/>
      <c r="H59" s="92">
        <f>H57/E57</f>
        <v>433503</v>
      </c>
      <c r="I59" s="101"/>
    </row>
    <row r="60" spans="2:28" ht="15" customHeight="1" x14ac:dyDescent="0.15">
      <c r="E60" s="80"/>
    </row>
    <row r="61" spans="2:28" ht="15" customHeight="1" x14ac:dyDescent="0.15">
      <c r="R61" s="88"/>
      <c r="X61" s="79"/>
      <c r="Z61" s="87"/>
      <c r="AB61" s="88"/>
    </row>
    <row r="62" spans="2:28" ht="15" customHeight="1" x14ac:dyDescent="0.15">
      <c r="B62" s="263" t="s">
        <v>32</v>
      </c>
      <c r="C62" s="261" t="s">
        <v>322</v>
      </c>
      <c r="D62" s="264"/>
      <c r="E62" s="264"/>
      <c r="F62" s="264"/>
      <c r="G62" s="262"/>
      <c r="H62" s="77"/>
      <c r="I62" s="78"/>
      <c r="N62" s="79"/>
      <c r="P62" s="87"/>
      <c r="R62" s="80"/>
      <c r="X62" s="79"/>
      <c r="AB62" s="80"/>
    </row>
    <row r="63" spans="2:28" ht="15" customHeight="1" x14ac:dyDescent="0.15">
      <c r="B63" s="263"/>
      <c r="C63" s="265"/>
      <c r="D63" s="266"/>
      <c r="E63" s="266"/>
      <c r="F63" s="266"/>
      <c r="G63" s="267"/>
      <c r="H63" s="81">
        <v>1</v>
      </c>
      <c r="I63" s="78" t="s">
        <v>188</v>
      </c>
      <c r="N63" s="79"/>
      <c r="R63" s="80"/>
      <c r="X63" s="79"/>
      <c r="AB63" s="80"/>
    </row>
    <row r="64" spans="2:28" ht="15" customHeight="1" x14ac:dyDescent="0.15">
      <c r="B64" s="268" t="s">
        <v>125</v>
      </c>
      <c r="C64" s="269"/>
      <c r="D64" s="263" t="s">
        <v>126</v>
      </c>
      <c r="E64" s="263" t="s">
        <v>33</v>
      </c>
      <c r="F64" s="263" t="s">
        <v>34</v>
      </c>
      <c r="G64" s="263" t="s">
        <v>127</v>
      </c>
      <c r="H64" s="263" t="s">
        <v>128</v>
      </c>
      <c r="I64" s="263" t="s">
        <v>36</v>
      </c>
      <c r="N64" s="79"/>
      <c r="R64" s="80"/>
      <c r="X64" s="79"/>
      <c r="AB64" s="80"/>
    </row>
    <row r="65" spans="2:28" ht="15" customHeight="1" x14ac:dyDescent="0.15">
      <c r="B65" s="270"/>
      <c r="C65" s="271"/>
      <c r="D65" s="263"/>
      <c r="E65" s="263"/>
      <c r="F65" s="263"/>
      <c r="G65" s="263"/>
      <c r="H65" s="263"/>
      <c r="I65" s="263"/>
      <c r="N65" s="79"/>
      <c r="AB65" s="103"/>
    </row>
    <row r="66" spans="2:28" ht="15" customHeight="1" x14ac:dyDescent="0.15">
      <c r="B66" s="259" t="s">
        <v>323</v>
      </c>
      <c r="C66" s="260"/>
      <c r="D66" s="82"/>
      <c r="E66" s="83"/>
      <c r="F66" s="84"/>
      <c r="G66" s="85"/>
      <c r="H66" s="85"/>
      <c r="I66" s="86"/>
    </row>
    <row r="67" spans="2:28" ht="15" customHeight="1" x14ac:dyDescent="0.15">
      <c r="B67" s="257"/>
      <c r="C67" s="258"/>
      <c r="D67" s="89"/>
      <c r="E67" s="90">
        <v>1</v>
      </c>
      <c r="F67" s="91" t="s">
        <v>13</v>
      </c>
      <c r="G67" s="92">
        <v>95000</v>
      </c>
      <c r="H67" s="92">
        <f>TRUNC(E67*G67,0)</f>
        <v>95000</v>
      </c>
      <c r="I67" s="93"/>
    </row>
    <row r="68" spans="2:28" ht="15" customHeight="1" x14ac:dyDescent="0.15">
      <c r="B68" s="259"/>
      <c r="C68" s="260"/>
      <c r="D68" s="82"/>
      <c r="E68" s="83"/>
      <c r="F68" s="84"/>
      <c r="G68" s="85"/>
      <c r="H68" s="85"/>
      <c r="I68" s="86"/>
    </row>
    <row r="69" spans="2:28" ht="15" customHeight="1" x14ac:dyDescent="0.15">
      <c r="B69" s="257"/>
      <c r="C69" s="258"/>
      <c r="D69" s="89"/>
      <c r="E69" s="90"/>
      <c r="F69" s="91"/>
      <c r="G69" s="92"/>
      <c r="H69" s="92"/>
      <c r="I69" s="93"/>
    </row>
    <row r="70" spans="2:28" ht="15" customHeight="1" x14ac:dyDescent="0.15">
      <c r="B70" s="259"/>
      <c r="C70" s="260"/>
      <c r="D70" s="82"/>
      <c r="E70" s="83"/>
      <c r="F70" s="84"/>
      <c r="G70" s="85"/>
      <c r="H70" s="85"/>
      <c r="I70" s="86"/>
    </row>
    <row r="71" spans="2:28" ht="15" customHeight="1" x14ac:dyDescent="0.15">
      <c r="B71" s="257"/>
      <c r="C71" s="258"/>
      <c r="D71" s="89"/>
      <c r="E71" s="90"/>
      <c r="F71" s="91"/>
      <c r="G71" s="92"/>
      <c r="H71" s="92"/>
      <c r="I71" s="93"/>
      <c r="AB71" s="104"/>
    </row>
    <row r="72" spans="2:28" ht="15" customHeight="1" x14ac:dyDescent="0.15">
      <c r="B72" s="259"/>
      <c r="C72" s="260"/>
      <c r="D72" s="82"/>
      <c r="E72" s="83"/>
      <c r="F72" s="84"/>
      <c r="G72" s="85"/>
      <c r="H72" s="85"/>
      <c r="I72" s="94"/>
    </row>
    <row r="73" spans="2:28" ht="15" customHeight="1" x14ac:dyDescent="0.15">
      <c r="B73" s="257"/>
      <c r="C73" s="258"/>
      <c r="D73" s="89"/>
      <c r="E73" s="90"/>
      <c r="F73" s="91"/>
      <c r="G73" s="92"/>
      <c r="H73" s="92"/>
      <c r="I73" s="93"/>
    </row>
    <row r="74" spans="2:28" ht="15" customHeight="1" x14ac:dyDescent="0.15">
      <c r="B74" s="259"/>
      <c r="C74" s="260"/>
      <c r="D74" s="82"/>
      <c r="E74" s="83"/>
      <c r="F74" s="84"/>
      <c r="G74" s="85"/>
      <c r="H74" s="85"/>
      <c r="I74" s="95"/>
    </row>
    <row r="75" spans="2:28" ht="15" customHeight="1" x14ac:dyDescent="0.15">
      <c r="B75" s="257"/>
      <c r="C75" s="258"/>
      <c r="D75" s="89"/>
      <c r="E75" s="90"/>
      <c r="F75" s="91"/>
      <c r="G75" s="92"/>
      <c r="H75" s="92"/>
      <c r="I75" s="93"/>
    </row>
    <row r="76" spans="2:28" ht="15" customHeight="1" x14ac:dyDescent="0.15">
      <c r="B76" s="259"/>
      <c r="C76" s="260"/>
      <c r="D76" s="82"/>
      <c r="E76" s="83"/>
      <c r="F76" s="84"/>
      <c r="G76" s="85"/>
      <c r="H76" s="85"/>
      <c r="I76" s="86"/>
    </row>
    <row r="77" spans="2:28" ht="15" customHeight="1" x14ac:dyDescent="0.15">
      <c r="B77" s="257"/>
      <c r="C77" s="258"/>
      <c r="D77" s="89"/>
      <c r="E77" s="106"/>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c r="S79" s="96"/>
    </row>
    <row r="80" spans="2:28" ht="15" customHeight="1" x14ac:dyDescent="0.15">
      <c r="B80" s="259"/>
      <c r="C80" s="260"/>
      <c r="D80" s="82"/>
      <c r="E80" s="83"/>
      <c r="F80" s="84"/>
      <c r="G80" s="85"/>
      <c r="H80" s="85"/>
      <c r="I80" s="95"/>
      <c r="Q80" s="96"/>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row>
    <row r="83" spans="2:28" ht="15" customHeight="1" x14ac:dyDescent="0.15">
      <c r="B83" s="257"/>
      <c r="C83" s="258"/>
      <c r="D83" s="89"/>
      <c r="E83" s="90"/>
      <c r="F83" s="91"/>
      <c r="G83" s="92"/>
      <c r="H83" s="92"/>
      <c r="I83" s="93"/>
      <c r="Q83" s="103"/>
    </row>
    <row r="84" spans="2:28" ht="15" customHeight="1" x14ac:dyDescent="0.15">
      <c r="B84" s="259"/>
      <c r="C84" s="260"/>
      <c r="D84" s="82"/>
      <c r="E84" s="83"/>
      <c r="F84" s="84"/>
      <c r="G84" s="85"/>
      <c r="H84" s="85"/>
      <c r="I84" s="95"/>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f>H63</f>
        <v>1</v>
      </c>
      <c r="F87" s="91" t="s">
        <v>13</v>
      </c>
      <c r="G87" s="92"/>
      <c r="H87" s="92">
        <f>H67+H69+H71+H73+H75+H77+H79+H81+H83+H85</f>
        <v>95000</v>
      </c>
      <c r="I87" s="102"/>
    </row>
    <row r="88" spans="2:28" ht="15" customHeight="1" x14ac:dyDescent="0.15">
      <c r="B88" s="255"/>
      <c r="C88" s="256"/>
      <c r="D88" s="82"/>
      <c r="E88" s="83"/>
      <c r="F88" s="84"/>
      <c r="G88" s="85"/>
      <c r="H88" s="85"/>
      <c r="I88" s="95"/>
    </row>
    <row r="89" spans="2:28" ht="15" customHeight="1" x14ac:dyDescent="0.15">
      <c r="B89" s="257"/>
      <c r="C89" s="258"/>
      <c r="D89" s="89"/>
      <c r="E89" s="90">
        <v>1</v>
      </c>
      <c r="F89" s="91" t="str">
        <f>F87</f>
        <v>日</v>
      </c>
      <c r="G89" s="92"/>
      <c r="H89" s="92">
        <f>H87/E87</f>
        <v>95000</v>
      </c>
      <c r="I89" s="101"/>
    </row>
    <row r="90" spans="2:28" ht="15" customHeight="1" x14ac:dyDescent="0.15">
      <c r="E90" s="80"/>
    </row>
    <row r="91" spans="2:28" ht="15" customHeight="1" x14ac:dyDescent="0.15">
      <c r="R91" s="88"/>
      <c r="X91" s="79"/>
      <c r="Z91" s="87"/>
      <c r="AB91" s="88"/>
    </row>
    <row r="92" spans="2:28" ht="15" customHeight="1" x14ac:dyDescent="0.15">
      <c r="B92" s="263"/>
      <c r="C92" s="261"/>
      <c r="D92" s="264"/>
      <c r="E92" s="264"/>
      <c r="F92" s="264"/>
      <c r="G92" s="262"/>
      <c r="H92" s="77"/>
      <c r="I92" s="78"/>
      <c r="N92" s="79"/>
      <c r="P92" s="87"/>
      <c r="R92" s="80"/>
      <c r="X92" s="79"/>
      <c r="AB92" s="80"/>
    </row>
    <row r="93" spans="2:28" ht="15" customHeight="1" x14ac:dyDescent="0.15">
      <c r="B93" s="263"/>
      <c r="C93" s="265"/>
      <c r="D93" s="266"/>
      <c r="E93" s="266"/>
      <c r="F93" s="266"/>
      <c r="G93" s="267"/>
      <c r="H93" s="81"/>
      <c r="I93" s="78"/>
      <c r="N93" s="79"/>
      <c r="R93" s="80"/>
      <c r="X93" s="79"/>
      <c r="AB93" s="80"/>
    </row>
    <row r="94" spans="2:28" ht="15" customHeight="1" x14ac:dyDescent="0.15">
      <c r="B94" s="268"/>
      <c r="C94" s="269"/>
      <c r="D94" s="263"/>
      <c r="E94" s="263"/>
      <c r="F94" s="263"/>
      <c r="G94" s="263"/>
      <c r="H94" s="263"/>
      <c r="I94" s="263"/>
      <c r="N94" s="79"/>
      <c r="R94" s="80"/>
      <c r="X94" s="79"/>
      <c r="AB94" s="80"/>
    </row>
    <row r="95" spans="2:28" ht="15" customHeight="1" x14ac:dyDescent="0.15">
      <c r="B95" s="270"/>
      <c r="C95" s="271"/>
      <c r="D95" s="263"/>
      <c r="E95" s="263"/>
      <c r="F95" s="263"/>
      <c r="G95" s="263"/>
      <c r="H95" s="263"/>
      <c r="I95" s="263"/>
      <c r="N95" s="79"/>
      <c r="AB95" s="103"/>
    </row>
    <row r="96" spans="2:28" ht="15" customHeight="1" x14ac:dyDescent="0.15">
      <c r="B96" s="259"/>
      <c r="C96" s="260"/>
      <c r="D96" s="82"/>
      <c r="E96" s="83"/>
      <c r="F96" s="84"/>
      <c r="G96" s="85"/>
      <c r="H96" s="85"/>
      <c r="I96" s="86"/>
    </row>
    <row r="97" spans="2:28" ht="15" customHeight="1" x14ac:dyDescent="0.15">
      <c r="B97" s="257"/>
      <c r="C97" s="258"/>
      <c r="D97" s="89"/>
      <c r="E97" s="90"/>
      <c r="F97" s="91"/>
      <c r="G97" s="92"/>
      <c r="H97" s="92"/>
      <c r="I97" s="93"/>
    </row>
    <row r="98" spans="2:28" ht="15" customHeight="1" x14ac:dyDescent="0.15">
      <c r="B98" s="259"/>
      <c r="C98" s="260"/>
      <c r="D98" s="82"/>
      <c r="E98" s="83"/>
      <c r="F98" s="84"/>
      <c r="G98" s="85"/>
      <c r="H98" s="85"/>
      <c r="I98" s="86"/>
    </row>
    <row r="99" spans="2:28" ht="15" customHeight="1" x14ac:dyDescent="0.15">
      <c r="B99" s="257"/>
      <c r="C99" s="258"/>
      <c r="D99" s="89"/>
      <c r="E99" s="90"/>
      <c r="F99" s="91"/>
      <c r="G99" s="92"/>
      <c r="H99" s="92"/>
      <c r="I99" s="93"/>
    </row>
    <row r="100" spans="2:28" ht="15" customHeight="1" x14ac:dyDescent="0.15">
      <c r="B100" s="259"/>
      <c r="C100" s="260"/>
      <c r="D100" s="82"/>
      <c r="E100" s="83"/>
      <c r="F100" s="84"/>
      <c r="G100" s="85"/>
      <c r="H100" s="85"/>
      <c r="I100" s="86"/>
    </row>
    <row r="101" spans="2:28" ht="15" customHeight="1" x14ac:dyDescent="0.15">
      <c r="B101" s="257"/>
      <c r="C101" s="258"/>
      <c r="D101" s="89"/>
      <c r="E101" s="90"/>
      <c r="F101" s="91"/>
      <c r="G101" s="92"/>
      <c r="H101" s="92"/>
      <c r="I101" s="93"/>
      <c r="AB101" s="104"/>
    </row>
    <row r="102" spans="2:28" ht="15" customHeight="1" x14ac:dyDescent="0.15">
      <c r="B102" s="259"/>
      <c r="C102" s="260"/>
      <c r="D102" s="82"/>
      <c r="E102" s="83"/>
      <c r="F102" s="84"/>
      <c r="G102" s="85"/>
      <c r="H102" s="85"/>
      <c r="I102" s="86"/>
    </row>
    <row r="103" spans="2:28" ht="15" customHeight="1" x14ac:dyDescent="0.15">
      <c r="B103" s="257"/>
      <c r="C103" s="258"/>
      <c r="D103" s="89"/>
      <c r="E103" s="90"/>
      <c r="F103" s="91"/>
      <c r="G103" s="92"/>
      <c r="H103" s="92"/>
      <c r="I103" s="93"/>
    </row>
    <row r="104" spans="2:28" ht="15" customHeight="1" x14ac:dyDescent="0.15">
      <c r="B104" s="259"/>
      <c r="C104" s="260"/>
      <c r="D104" s="82"/>
      <c r="E104" s="83"/>
      <c r="F104" s="84"/>
      <c r="G104" s="85"/>
      <c r="H104" s="85"/>
      <c r="I104" s="86"/>
    </row>
    <row r="105" spans="2:28" ht="15" customHeight="1" x14ac:dyDescent="0.15">
      <c r="B105" s="257"/>
      <c r="C105" s="258"/>
      <c r="D105" s="89"/>
      <c r="E105" s="90"/>
      <c r="F105" s="91"/>
      <c r="G105" s="92"/>
      <c r="H105" s="92"/>
      <c r="I105" s="93"/>
    </row>
    <row r="106" spans="2:28" ht="15" customHeight="1" x14ac:dyDescent="0.15">
      <c r="B106" s="259"/>
      <c r="C106" s="260"/>
      <c r="D106" s="82"/>
      <c r="E106" s="83"/>
      <c r="F106" s="84"/>
      <c r="G106" s="85"/>
      <c r="H106" s="85"/>
      <c r="I106" s="86"/>
    </row>
    <row r="107" spans="2:28" ht="15" customHeight="1" x14ac:dyDescent="0.15">
      <c r="B107" s="257"/>
      <c r="C107" s="258"/>
      <c r="D107" s="89"/>
      <c r="E107" s="90"/>
      <c r="F107" s="91"/>
      <c r="G107" s="92"/>
      <c r="H107" s="92"/>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c r="S109" s="96"/>
    </row>
    <row r="110" spans="2:28" ht="15" customHeight="1" x14ac:dyDescent="0.15">
      <c r="B110" s="259"/>
      <c r="C110" s="260"/>
      <c r="D110" s="82"/>
      <c r="E110" s="83"/>
      <c r="F110" s="84"/>
      <c r="G110" s="85"/>
      <c r="H110" s="85"/>
      <c r="I110" s="95"/>
      <c r="Q110" s="96"/>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row>
    <row r="113" spans="2:17" ht="15" customHeight="1" x14ac:dyDescent="0.15">
      <c r="B113" s="257"/>
      <c r="C113" s="258"/>
      <c r="D113" s="89"/>
      <c r="E113" s="90"/>
      <c r="F113" s="91"/>
      <c r="G113" s="92"/>
      <c r="H113" s="92"/>
      <c r="I113" s="93"/>
      <c r="Q113" s="103"/>
    </row>
    <row r="114" spans="2:17" ht="15" customHeight="1" x14ac:dyDescent="0.15">
      <c r="B114" s="259"/>
      <c r="C114" s="260"/>
      <c r="D114" s="82"/>
      <c r="E114" s="83"/>
      <c r="F114" s="84"/>
      <c r="G114" s="85"/>
      <c r="H114" s="85"/>
      <c r="I114" s="95"/>
    </row>
    <row r="115" spans="2:17" ht="15" customHeight="1" x14ac:dyDescent="0.15">
      <c r="B115" s="257"/>
      <c r="C115" s="258"/>
      <c r="D115" s="89"/>
      <c r="E115" s="90"/>
      <c r="F115" s="91"/>
      <c r="G115" s="92"/>
      <c r="H115" s="92"/>
      <c r="I115" s="93"/>
    </row>
    <row r="116" spans="2:17" ht="15" customHeight="1" x14ac:dyDescent="0.15">
      <c r="B116" s="261"/>
      <c r="C116" s="262"/>
      <c r="D116" s="82"/>
      <c r="E116" s="83"/>
      <c r="F116" s="84"/>
      <c r="G116" s="85"/>
      <c r="H116" s="85"/>
      <c r="I116" s="95"/>
    </row>
    <row r="117" spans="2:17" ht="15" customHeight="1" x14ac:dyDescent="0.15">
      <c r="B117" s="257"/>
      <c r="C117" s="258"/>
      <c r="D117" s="89"/>
      <c r="E117" s="90"/>
      <c r="F117" s="91"/>
      <c r="G117" s="92"/>
      <c r="H117" s="92"/>
      <c r="I117" s="102"/>
    </row>
    <row r="118" spans="2:17" ht="15" customHeight="1" x14ac:dyDescent="0.15">
      <c r="B118" s="255"/>
      <c r="C118" s="256"/>
      <c r="D118" s="82"/>
      <c r="E118" s="83"/>
      <c r="F118" s="84"/>
      <c r="G118" s="85"/>
      <c r="H118" s="85"/>
      <c r="I118" s="95"/>
    </row>
    <row r="119" spans="2:17" ht="15" customHeight="1" x14ac:dyDescent="0.15">
      <c r="B119" s="257"/>
      <c r="C119" s="258"/>
      <c r="D119" s="89"/>
      <c r="E119" s="90"/>
      <c r="F119" s="91"/>
      <c r="G119" s="92"/>
      <c r="H119" s="92"/>
      <c r="I119" s="101"/>
    </row>
    <row r="120" spans="2:17" ht="15" customHeight="1" x14ac:dyDescent="0.15">
      <c r="E120" s="80"/>
    </row>
  </sheetData>
  <mergeCells count="132">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8:C118"/>
    <mergeCell ref="B119:C119"/>
    <mergeCell ref="B112:C112"/>
    <mergeCell ref="B113:C113"/>
    <mergeCell ref="B114:C114"/>
    <mergeCell ref="B115:C115"/>
    <mergeCell ref="B116:C116"/>
    <mergeCell ref="B117:C117"/>
    <mergeCell ref="B106:C106"/>
    <mergeCell ref="B107:C107"/>
    <mergeCell ref="B108:C108"/>
    <mergeCell ref="B109:C109"/>
    <mergeCell ref="B110:C110"/>
    <mergeCell ref="B111:C111"/>
  </mergeCells>
  <phoneticPr fontId="3"/>
  <pageMargins left="0.25" right="0.25" top="0.75" bottom="0.75" header="0.3" footer="0.3"/>
  <pageSetup paperSize="9" scale="119" orientation="landscape" r:id="rId1"/>
  <rowBreaks count="1" manualBreakCount="1">
    <brk id="3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592A4-E449-4FFB-BB1D-FE367F8664FD}">
  <sheetPr>
    <tabColor theme="4" tint="0.59999389629810485"/>
  </sheetPr>
  <dimension ref="B1:AH6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46</v>
      </c>
      <c r="C2" s="261" t="s">
        <v>101</v>
      </c>
      <c r="D2" s="264"/>
      <c r="E2" s="264"/>
      <c r="F2" s="264"/>
      <c r="G2" s="262"/>
      <c r="H2" s="77"/>
      <c r="I2" s="78"/>
      <c r="K2" s="76" t="s">
        <v>102</v>
      </c>
      <c r="M2" s="79"/>
      <c r="N2" s="79"/>
      <c r="O2" s="79"/>
      <c r="P2" s="79"/>
      <c r="Q2" s="79"/>
      <c r="R2" s="80"/>
    </row>
    <row r="3" spans="2:26" ht="15" customHeight="1" x14ac:dyDescent="0.15">
      <c r="B3" s="263"/>
      <c r="C3" s="265"/>
      <c r="D3" s="266"/>
      <c r="E3" s="266"/>
      <c r="F3" s="266"/>
      <c r="G3" s="267"/>
      <c r="H3" s="81">
        <v>1000</v>
      </c>
      <c r="I3" s="78" t="s">
        <v>103</v>
      </c>
      <c r="K3" s="76" t="s">
        <v>104</v>
      </c>
      <c r="N3" s="79"/>
      <c r="R3" s="80"/>
    </row>
    <row r="4" spans="2:26" ht="15" customHeight="1" x14ac:dyDescent="0.15">
      <c r="B4" s="268" t="s">
        <v>105</v>
      </c>
      <c r="C4" s="269"/>
      <c r="D4" s="263" t="s">
        <v>106</v>
      </c>
      <c r="E4" s="263" t="s">
        <v>48</v>
      </c>
      <c r="F4" s="263" t="s">
        <v>49</v>
      </c>
      <c r="G4" s="263" t="s">
        <v>50</v>
      </c>
      <c r="H4" s="263" t="s">
        <v>51</v>
      </c>
      <c r="I4" s="263" t="s">
        <v>52</v>
      </c>
      <c r="K4" s="76" t="s">
        <v>56</v>
      </c>
      <c r="L4" s="76">
        <v>21600</v>
      </c>
      <c r="N4" s="79"/>
      <c r="R4" s="80"/>
    </row>
    <row r="5" spans="2:26" ht="15" customHeight="1" x14ac:dyDescent="0.15">
      <c r="B5" s="270"/>
      <c r="C5" s="271"/>
      <c r="D5" s="263"/>
      <c r="E5" s="263"/>
      <c r="F5" s="263"/>
      <c r="G5" s="263"/>
      <c r="H5" s="263"/>
      <c r="I5" s="263"/>
      <c r="K5" s="76" t="s">
        <v>57</v>
      </c>
      <c r="L5" s="76">
        <v>19300</v>
      </c>
      <c r="N5" s="79"/>
      <c r="R5" s="80"/>
    </row>
    <row r="6" spans="2:26" ht="15" customHeight="1" x14ac:dyDescent="0.15">
      <c r="B6" s="259" t="s">
        <v>107</v>
      </c>
      <c r="C6" s="260"/>
      <c r="D6" s="82" t="s">
        <v>108</v>
      </c>
      <c r="E6" s="83"/>
      <c r="F6" s="84"/>
      <c r="G6" s="85"/>
      <c r="H6" s="85"/>
      <c r="I6" s="86"/>
      <c r="K6" s="76" t="s">
        <v>15</v>
      </c>
      <c r="L6" s="76">
        <v>22300</v>
      </c>
      <c r="N6" s="79"/>
      <c r="P6" s="87"/>
      <c r="R6" s="88"/>
    </row>
    <row r="7" spans="2:26" ht="15" customHeight="1" x14ac:dyDescent="0.15">
      <c r="B7" s="257"/>
      <c r="C7" s="258"/>
      <c r="D7" s="89" t="s">
        <v>109</v>
      </c>
      <c r="E7" s="90">
        <v>0.46</v>
      </c>
      <c r="F7" s="91" t="s">
        <v>110</v>
      </c>
      <c r="G7" s="92">
        <v>27300</v>
      </c>
      <c r="H7" s="92">
        <f>TRUNC(E7*G7,0)</f>
        <v>12558</v>
      </c>
      <c r="I7" s="93"/>
      <c r="K7" s="76" t="s">
        <v>111</v>
      </c>
      <c r="L7" s="76">
        <v>20000</v>
      </c>
      <c r="N7" s="79"/>
      <c r="R7" s="80"/>
    </row>
    <row r="8" spans="2:26" ht="15" customHeight="1" x14ac:dyDescent="0.15">
      <c r="B8" s="259" t="s">
        <v>107</v>
      </c>
      <c r="C8" s="260"/>
      <c r="D8" s="82" t="s">
        <v>112</v>
      </c>
      <c r="E8" s="83"/>
      <c r="F8" s="84"/>
      <c r="G8" s="85"/>
      <c r="H8" s="85"/>
      <c r="I8" s="86"/>
      <c r="K8" s="76" t="s">
        <v>113</v>
      </c>
      <c r="L8" s="76">
        <v>40000</v>
      </c>
      <c r="N8" s="79"/>
      <c r="R8" s="80"/>
    </row>
    <row r="9" spans="2:26" ht="15" customHeight="1" x14ac:dyDescent="0.15">
      <c r="B9" s="257"/>
      <c r="C9" s="258"/>
      <c r="D9" s="89" t="s">
        <v>114</v>
      </c>
      <c r="E9" s="90">
        <v>0.55000000000000004</v>
      </c>
      <c r="F9" s="91" t="s">
        <v>110</v>
      </c>
      <c r="G9" s="92">
        <v>9000</v>
      </c>
      <c r="H9" s="92">
        <f>TRUNC(E9*G9,0)</f>
        <v>4950</v>
      </c>
      <c r="I9" s="93"/>
      <c r="K9" s="76" t="s">
        <v>115</v>
      </c>
      <c r="N9" s="79"/>
      <c r="R9" s="80"/>
    </row>
    <row r="10" spans="2:26" ht="15" customHeight="1" x14ac:dyDescent="0.15">
      <c r="B10" s="259" t="s">
        <v>116</v>
      </c>
      <c r="C10" s="260"/>
      <c r="D10" s="82" t="s">
        <v>117</v>
      </c>
      <c r="E10" s="83"/>
      <c r="F10" s="84"/>
      <c r="G10" s="85"/>
      <c r="H10" s="85"/>
      <c r="I10" s="86"/>
      <c r="K10" s="76" t="s">
        <v>118</v>
      </c>
      <c r="L10" s="76">
        <v>38000</v>
      </c>
      <c r="N10" s="79"/>
    </row>
    <row r="11" spans="2:26" ht="15" customHeight="1" x14ac:dyDescent="0.15">
      <c r="B11" s="257"/>
      <c r="C11" s="258"/>
      <c r="D11" s="89"/>
      <c r="E11" s="90">
        <v>0.46</v>
      </c>
      <c r="F11" s="91" t="s">
        <v>110</v>
      </c>
      <c r="G11" s="92">
        <v>270</v>
      </c>
      <c r="H11" s="92">
        <f>TRUNC(E11*G11,0)</f>
        <v>124</v>
      </c>
      <c r="I11" s="93"/>
      <c r="K11" s="76" t="s">
        <v>119</v>
      </c>
      <c r="L11" s="76">
        <f>ROUND(N11/8,0)</f>
        <v>0</v>
      </c>
      <c r="P11" s="79"/>
    </row>
    <row r="12" spans="2:26" ht="15" customHeight="1" x14ac:dyDescent="0.15">
      <c r="B12" s="259" t="s">
        <v>113</v>
      </c>
      <c r="C12" s="260"/>
      <c r="D12" s="82"/>
      <c r="E12" s="83"/>
      <c r="F12" s="84"/>
      <c r="G12" s="85"/>
      <c r="H12" s="85"/>
      <c r="I12" s="94"/>
      <c r="K12" s="76" t="s">
        <v>120</v>
      </c>
      <c r="L12" s="76">
        <f>ROUND(N12/8,0)</f>
        <v>0</v>
      </c>
    </row>
    <row r="13" spans="2:26" ht="15" customHeight="1" x14ac:dyDescent="0.15">
      <c r="B13" s="257"/>
      <c r="C13" s="258"/>
      <c r="D13" s="89"/>
      <c r="E13" s="90">
        <v>0.63</v>
      </c>
      <c r="F13" s="91" t="s">
        <v>40</v>
      </c>
      <c r="G13" s="92">
        <v>40000</v>
      </c>
      <c r="H13" s="92">
        <f>TRUNC(E13*G13,0)</f>
        <v>25200</v>
      </c>
      <c r="I13" s="93"/>
    </row>
    <row r="14" spans="2:26" ht="15" customHeight="1" x14ac:dyDescent="0.15">
      <c r="B14" s="259"/>
      <c r="C14" s="260"/>
      <c r="D14" s="82"/>
      <c r="E14" s="83"/>
      <c r="F14" s="84"/>
      <c r="G14" s="85"/>
      <c r="H14" s="85"/>
      <c r="I14" s="94"/>
    </row>
    <row r="15" spans="2:26" ht="15" customHeight="1" x14ac:dyDescent="0.15">
      <c r="B15" s="257"/>
      <c r="C15" s="258"/>
      <c r="D15" s="89"/>
      <c r="E15" s="90"/>
      <c r="F15" s="91"/>
      <c r="G15" s="92"/>
      <c r="H15" s="92"/>
      <c r="I15" s="93"/>
      <c r="N15" s="79"/>
    </row>
    <row r="16" spans="2:26" ht="15" customHeight="1" x14ac:dyDescent="0.15">
      <c r="B16" s="259"/>
      <c r="C16" s="260"/>
      <c r="D16" s="82"/>
      <c r="E16" s="83"/>
      <c r="F16" s="84"/>
      <c r="G16" s="85"/>
      <c r="H16" s="85"/>
      <c r="I16" s="95"/>
      <c r="Q16" s="79"/>
      <c r="R16" s="80"/>
      <c r="Z16" s="79"/>
    </row>
    <row r="17" spans="2:34" ht="15" customHeight="1" x14ac:dyDescent="0.15">
      <c r="B17" s="257"/>
      <c r="C17" s="258"/>
      <c r="D17" s="89"/>
      <c r="E17" s="90"/>
      <c r="F17" s="91"/>
      <c r="G17" s="92"/>
      <c r="H17" s="92"/>
      <c r="I17" s="93"/>
      <c r="N17" s="79"/>
      <c r="Q17" s="79"/>
      <c r="R17" s="80"/>
      <c r="W17" s="79"/>
      <c r="X17" s="79"/>
      <c r="Y17" s="79"/>
      <c r="Z17" s="79"/>
      <c r="AA17" s="79"/>
      <c r="AH17" s="96"/>
    </row>
    <row r="18" spans="2:34" ht="15" customHeight="1" x14ac:dyDescent="0.15">
      <c r="B18" s="259"/>
      <c r="C18" s="260"/>
      <c r="D18" s="82"/>
      <c r="E18" s="83"/>
      <c r="F18" s="84"/>
      <c r="G18" s="85"/>
      <c r="H18" s="85"/>
      <c r="I18" s="95"/>
      <c r="M18" s="79"/>
      <c r="N18" s="79"/>
      <c r="O18" s="79"/>
      <c r="P18" s="79"/>
      <c r="R18" s="80"/>
      <c r="X18" s="79"/>
      <c r="AH18" s="96"/>
    </row>
    <row r="19" spans="2:34" ht="15" customHeight="1" x14ac:dyDescent="0.15">
      <c r="B19" s="257"/>
      <c r="C19" s="258"/>
      <c r="D19" s="89"/>
      <c r="E19" s="90"/>
      <c r="F19" s="91"/>
      <c r="G19" s="92"/>
      <c r="H19" s="92"/>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R21" s="88"/>
      <c r="X21" s="79"/>
      <c r="Z21" s="87"/>
      <c r="AB21" s="87"/>
    </row>
    <row r="22" spans="2:34" ht="15" customHeight="1" x14ac:dyDescent="0.15">
      <c r="B22" s="259"/>
      <c r="C22" s="260"/>
      <c r="D22" s="97"/>
      <c r="E22" s="83"/>
      <c r="F22" s="84"/>
      <c r="G22" s="85"/>
      <c r="H22" s="85"/>
      <c r="I22" s="95"/>
      <c r="N22" s="79"/>
      <c r="P22" s="87"/>
      <c r="R22" s="80"/>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v>380</v>
      </c>
      <c r="F27" s="91" t="s">
        <v>121</v>
      </c>
      <c r="G27" s="92"/>
      <c r="H27" s="92">
        <f>H7+H9+H11+H13+H15+H17+H19+H21+H23+H25</f>
        <v>42832</v>
      </c>
      <c r="I27" s="102"/>
      <c r="N27" s="79"/>
      <c r="Q27" s="79"/>
      <c r="R27" s="80"/>
      <c r="W27" s="79"/>
      <c r="X27" s="79"/>
      <c r="Y27" s="79"/>
      <c r="Z27" s="79"/>
      <c r="AA27" s="79"/>
      <c r="AB27" s="80"/>
    </row>
    <row r="28" spans="2:34" ht="15" customHeight="1" x14ac:dyDescent="0.15">
      <c r="B28" s="255"/>
      <c r="C28" s="256"/>
      <c r="D28" s="82"/>
      <c r="E28" s="83"/>
      <c r="F28" s="84"/>
      <c r="G28" s="85"/>
      <c r="H28" s="85"/>
      <c r="I28" s="95"/>
      <c r="M28" s="79"/>
      <c r="N28" s="79"/>
      <c r="O28" s="79"/>
      <c r="P28" s="79"/>
      <c r="R28" s="80"/>
      <c r="X28" s="79"/>
      <c r="AB28" s="80"/>
    </row>
    <row r="29" spans="2:34" ht="15" customHeight="1" x14ac:dyDescent="0.15">
      <c r="B29" s="257"/>
      <c r="C29" s="258"/>
      <c r="D29" s="89"/>
      <c r="E29" s="90">
        <v>1</v>
      </c>
      <c r="F29" s="91" t="str">
        <f>F27</f>
        <v>m2</v>
      </c>
      <c r="G29" s="92"/>
      <c r="H29" s="92">
        <f>H27/E27</f>
        <v>112.71578947368421</v>
      </c>
      <c r="I29" s="101"/>
      <c r="N29" s="79"/>
      <c r="R29" s="80"/>
      <c r="X29" s="79"/>
      <c r="AB29" s="80"/>
    </row>
    <row r="30" spans="2:34" ht="15" customHeight="1" x14ac:dyDescent="0.15">
      <c r="E30" s="80"/>
      <c r="N30" s="79"/>
      <c r="R30" s="80"/>
      <c r="X30" s="79"/>
      <c r="AB30" s="80"/>
    </row>
    <row r="31" spans="2:34" ht="15" customHeight="1" x14ac:dyDescent="0.15">
      <c r="N31" s="79"/>
      <c r="R31" s="88"/>
      <c r="X31" s="79"/>
      <c r="Z31" s="87"/>
      <c r="AB31" s="88"/>
    </row>
    <row r="32" spans="2:34" ht="15" customHeight="1" x14ac:dyDescent="0.15">
      <c r="B32" s="263"/>
      <c r="C32" s="261"/>
      <c r="D32" s="264"/>
      <c r="E32" s="264"/>
      <c r="F32" s="264"/>
      <c r="G32" s="262"/>
      <c r="H32" s="77"/>
      <c r="I32" s="78"/>
      <c r="N32" s="79"/>
      <c r="P32" s="87"/>
      <c r="R32" s="80"/>
      <c r="X32" s="79"/>
      <c r="AB32" s="80"/>
    </row>
    <row r="33" spans="2:28" ht="15" customHeight="1" x14ac:dyDescent="0.15">
      <c r="B33" s="263"/>
      <c r="C33" s="265"/>
      <c r="D33" s="266"/>
      <c r="E33" s="266"/>
      <c r="F33" s="266"/>
      <c r="G33" s="267"/>
      <c r="H33" s="81"/>
      <c r="I33" s="78"/>
      <c r="N33" s="79"/>
      <c r="R33" s="80"/>
      <c r="X33" s="79"/>
      <c r="AB33" s="80"/>
    </row>
    <row r="34" spans="2:28" ht="15" customHeight="1" x14ac:dyDescent="0.15">
      <c r="B34" s="268"/>
      <c r="C34" s="269"/>
      <c r="D34" s="263"/>
      <c r="E34" s="263"/>
      <c r="F34" s="263"/>
      <c r="G34" s="263"/>
      <c r="H34" s="263"/>
      <c r="I34" s="263"/>
      <c r="N34" s="79"/>
      <c r="R34" s="80"/>
      <c r="X34" s="79"/>
      <c r="AB34" s="80"/>
    </row>
    <row r="35" spans="2:28" ht="15" customHeight="1" x14ac:dyDescent="0.15">
      <c r="B35" s="270"/>
      <c r="C35" s="271"/>
      <c r="D35" s="263"/>
      <c r="E35" s="263"/>
      <c r="F35" s="263"/>
      <c r="G35" s="263"/>
      <c r="H35" s="263"/>
      <c r="I35" s="263"/>
      <c r="AB35" s="103"/>
    </row>
    <row r="36" spans="2:28" ht="15" customHeight="1" x14ac:dyDescent="0.15">
      <c r="B36" s="259"/>
      <c r="C36" s="260"/>
      <c r="D36" s="82"/>
      <c r="E36" s="83"/>
      <c r="F36" s="84"/>
      <c r="G36" s="85"/>
      <c r="H36" s="85"/>
      <c r="I36" s="86"/>
    </row>
    <row r="37" spans="2:28" ht="15" customHeight="1" x14ac:dyDescent="0.15">
      <c r="B37" s="257"/>
      <c r="C37" s="258"/>
      <c r="D37" s="89"/>
      <c r="E37" s="90"/>
      <c r="F37" s="91"/>
      <c r="G37" s="92"/>
      <c r="H37" s="92"/>
      <c r="I37" s="93"/>
    </row>
    <row r="38" spans="2:28" ht="15" customHeight="1" x14ac:dyDescent="0.15">
      <c r="B38" s="259"/>
      <c r="C38" s="260"/>
      <c r="D38" s="82"/>
      <c r="E38" s="83"/>
      <c r="F38" s="84"/>
      <c r="G38" s="85"/>
      <c r="H38" s="85"/>
      <c r="I38" s="86"/>
    </row>
    <row r="39" spans="2:28" ht="15" customHeight="1" x14ac:dyDescent="0.15">
      <c r="B39" s="257"/>
      <c r="C39" s="258"/>
      <c r="D39" s="89"/>
      <c r="E39" s="90"/>
      <c r="F39" s="91"/>
      <c r="G39" s="92"/>
      <c r="H39" s="92"/>
      <c r="I39" s="93"/>
    </row>
    <row r="40" spans="2:28" ht="15" customHeight="1" x14ac:dyDescent="0.15">
      <c r="B40" s="259"/>
      <c r="C40" s="260"/>
      <c r="D40" s="82"/>
      <c r="E40" s="83"/>
      <c r="F40" s="84"/>
      <c r="G40" s="85"/>
      <c r="H40" s="85"/>
      <c r="I40" s="86"/>
    </row>
    <row r="41" spans="2:28" ht="15" customHeight="1" x14ac:dyDescent="0.15">
      <c r="B41" s="257"/>
      <c r="C41" s="258"/>
      <c r="D41" s="89"/>
      <c r="E41" s="90"/>
      <c r="F41" s="91"/>
      <c r="G41" s="92"/>
      <c r="H41" s="92"/>
      <c r="I41" s="93"/>
      <c r="AB41" s="104"/>
    </row>
    <row r="42" spans="2:28" ht="15" customHeight="1" x14ac:dyDescent="0.15">
      <c r="B42" s="259"/>
      <c r="C42" s="260"/>
      <c r="D42" s="82"/>
      <c r="E42" s="83"/>
      <c r="F42" s="84"/>
      <c r="G42" s="85"/>
      <c r="H42" s="85"/>
      <c r="I42" s="86"/>
    </row>
    <row r="43" spans="2:28" ht="15" customHeight="1" x14ac:dyDescent="0.15">
      <c r="B43" s="257"/>
      <c r="C43" s="258"/>
      <c r="D43" s="89"/>
      <c r="E43" s="90"/>
      <c r="F43" s="91"/>
      <c r="G43" s="92"/>
      <c r="H43" s="92"/>
      <c r="I43" s="93"/>
    </row>
    <row r="44" spans="2:28" ht="15" customHeight="1" x14ac:dyDescent="0.15">
      <c r="B44" s="259"/>
      <c r="C44" s="260"/>
      <c r="D44" s="82"/>
      <c r="E44" s="83"/>
      <c r="F44" s="84"/>
      <c r="G44" s="85"/>
      <c r="H44" s="85"/>
      <c r="I44" s="86"/>
    </row>
    <row r="45" spans="2:28" ht="15" customHeight="1" x14ac:dyDescent="0.15">
      <c r="B45" s="257"/>
      <c r="C45" s="258"/>
      <c r="D45" s="89"/>
      <c r="E45" s="90"/>
      <c r="F45" s="91"/>
      <c r="G45" s="92"/>
      <c r="H45" s="92"/>
      <c r="I45" s="93"/>
    </row>
    <row r="46" spans="2:28" ht="15" customHeight="1" x14ac:dyDescent="0.15">
      <c r="B46" s="259"/>
      <c r="C46" s="260"/>
      <c r="D46" s="82"/>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19" ht="15" customHeight="1" x14ac:dyDescent="0.15">
      <c r="B49" s="257"/>
      <c r="C49" s="258"/>
      <c r="D49" s="89"/>
      <c r="E49" s="106"/>
      <c r="F49" s="91"/>
      <c r="G49" s="92"/>
      <c r="H49" s="92"/>
      <c r="I49" s="93"/>
      <c r="Q49" s="96"/>
      <c r="S49" s="96"/>
    </row>
    <row r="50" spans="2:19" ht="15" customHeight="1" x14ac:dyDescent="0.15">
      <c r="B50" s="259"/>
      <c r="C50" s="260"/>
      <c r="D50" s="82"/>
      <c r="E50" s="83"/>
      <c r="F50" s="84"/>
      <c r="G50" s="85"/>
      <c r="H50" s="85"/>
      <c r="I50" s="95"/>
    </row>
    <row r="51" spans="2:19" ht="15" customHeight="1" x14ac:dyDescent="0.15">
      <c r="B51" s="257"/>
      <c r="C51" s="258"/>
      <c r="D51" s="89"/>
      <c r="E51" s="90"/>
      <c r="F51" s="91"/>
      <c r="G51" s="92"/>
      <c r="H51" s="92"/>
      <c r="I51" s="93"/>
    </row>
    <row r="52" spans="2:19" ht="15" customHeight="1" x14ac:dyDescent="0.15">
      <c r="B52" s="259"/>
      <c r="C52" s="260"/>
      <c r="D52" s="82"/>
      <c r="E52" s="83"/>
      <c r="F52" s="84"/>
      <c r="G52" s="85"/>
      <c r="H52" s="85"/>
      <c r="I52" s="94"/>
      <c r="Q52" s="103"/>
    </row>
    <row r="53" spans="2:19" ht="15" customHeight="1" x14ac:dyDescent="0.15">
      <c r="B53" s="257"/>
      <c r="C53" s="258"/>
      <c r="D53" s="89"/>
      <c r="E53" s="90"/>
      <c r="F53" s="91"/>
      <c r="G53" s="92"/>
      <c r="H53" s="92"/>
      <c r="I53" s="93"/>
    </row>
    <row r="54" spans="2:19" ht="15" customHeight="1" x14ac:dyDescent="0.15">
      <c r="B54" s="259"/>
      <c r="C54" s="260"/>
      <c r="D54" s="82"/>
      <c r="E54" s="83"/>
      <c r="F54" s="84"/>
      <c r="G54" s="85"/>
      <c r="H54" s="85"/>
      <c r="I54" s="95"/>
    </row>
    <row r="55" spans="2:19" ht="15" customHeight="1" x14ac:dyDescent="0.15">
      <c r="B55" s="257"/>
      <c r="C55" s="258"/>
      <c r="D55" s="89"/>
      <c r="E55" s="90"/>
      <c r="F55" s="91"/>
      <c r="G55" s="92"/>
      <c r="H55" s="92"/>
      <c r="I55" s="93"/>
    </row>
    <row r="56" spans="2:19" ht="15" customHeight="1" x14ac:dyDescent="0.15">
      <c r="B56" s="261"/>
      <c r="C56" s="262"/>
      <c r="D56" s="82"/>
      <c r="E56" s="83"/>
      <c r="F56" s="84"/>
      <c r="G56" s="85"/>
      <c r="H56" s="85"/>
      <c r="I56" s="95"/>
    </row>
    <row r="57" spans="2:19" ht="15" customHeight="1" x14ac:dyDescent="0.15">
      <c r="B57" s="257"/>
      <c r="C57" s="258"/>
      <c r="D57" s="89"/>
      <c r="E57" s="90"/>
      <c r="F57" s="91"/>
      <c r="G57" s="92"/>
      <c r="H57" s="92"/>
      <c r="I57" s="102"/>
    </row>
    <row r="58" spans="2:19" ht="15" customHeight="1" x14ac:dyDescent="0.15">
      <c r="B58" s="255"/>
      <c r="C58" s="256"/>
      <c r="D58" s="82"/>
      <c r="E58" s="83"/>
      <c r="F58" s="84"/>
      <c r="G58" s="85"/>
      <c r="H58" s="85"/>
      <c r="I58" s="95"/>
    </row>
    <row r="59" spans="2:19" ht="15" customHeight="1" x14ac:dyDescent="0.15">
      <c r="B59" s="257"/>
      <c r="C59" s="258"/>
      <c r="D59" s="89"/>
      <c r="E59" s="90"/>
      <c r="F59" s="91"/>
      <c r="G59" s="92"/>
      <c r="H59" s="92"/>
      <c r="I59" s="101"/>
    </row>
    <row r="60" spans="2:19" ht="15" customHeight="1" x14ac:dyDescent="0.15">
      <c r="E60" s="80"/>
    </row>
  </sheetData>
  <mergeCells count="66">
    <mergeCell ref="B2:B3"/>
    <mergeCell ref="C2:G3"/>
    <mergeCell ref="B4:C5"/>
    <mergeCell ref="D4:D5"/>
    <mergeCell ref="E4:E5"/>
    <mergeCell ref="F4:F5"/>
    <mergeCell ref="G4:G5"/>
    <mergeCell ref="B15:C15"/>
    <mergeCell ref="H4:H5"/>
    <mergeCell ref="I4:I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2:B33"/>
    <mergeCell ref="C32:G33"/>
    <mergeCell ref="B34:C35"/>
    <mergeCell ref="D34:D35"/>
    <mergeCell ref="E34:E35"/>
    <mergeCell ref="F34:F35"/>
    <mergeCell ref="G34:G35"/>
    <mergeCell ref="H34:H35"/>
    <mergeCell ref="I34:I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9:C59"/>
    <mergeCell ref="B52:C52"/>
    <mergeCell ref="B53:C53"/>
    <mergeCell ref="B54:C54"/>
    <mergeCell ref="B55:C55"/>
    <mergeCell ref="B56:C56"/>
    <mergeCell ref="B57:C57"/>
  </mergeCells>
  <phoneticPr fontId="3"/>
  <pageMargins left="0.25" right="0.25" top="0.75" bottom="0.75" header="0.3" footer="0.3"/>
  <pageSetup paperSize="9" scale="119" orientation="landscape" r:id="rId1"/>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FC44-02BF-496D-8198-6CF09A31E23E}">
  <sheetPr>
    <tabColor theme="4" tint="0.59999389629810485"/>
  </sheetPr>
  <dimension ref="B1:AH60"/>
  <sheetViews>
    <sheetView view="pageBreakPreview" zoomScale="75" zoomScaleNormal="75" zoomScaleSheetLayoutView="75" zoomScalePageLayoutView="50" workbookViewId="0">
      <selection activeCell="E39" sqref="E39"/>
    </sheetView>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122</v>
      </c>
      <c r="D2" s="264"/>
      <c r="E2" s="264"/>
      <c r="F2" s="264"/>
      <c r="G2" s="262"/>
      <c r="H2" s="77"/>
      <c r="I2" s="78"/>
      <c r="K2" s="76" t="s">
        <v>123</v>
      </c>
      <c r="R2" s="80"/>
    </row>
    <row r="3" spans="2:26" ht="15" customHeight="1" x14ac:dyDescent="0.15">
      <c r="B3" s="263"/>
      <c r="C3" s="265"/>
      <c r="D3" s="266"/>
      <c r="E3" s="266"/>
      <c r="F3" s="266"/>
      <c r="G3" s="267"/>
      <c r="H3" s="81">
        <v>1000</v>
      </c>
      <c r="I3" s="78" t="s">
        <v>124</v>
      </c>
      <c r="K3" s="76" t="s">
        <v>104</v>
      </c>
      <c r="R3" s="80"/>
    </row>
    <row r="4" spans="2:26" ht="15" customHeight="1" x14ac:dyDescent="0.15">
      <c r="B4" s="268" t="s">
        <v>125</v>
      </c>
      <c r="C4" s="269"/>
      <c r="D4" s="263" t="s">
        <v>126</v>
      </c>
      <c r="E4" s="263" t="s">
        <v>33</v>
      </c>
      <c r="F4" s="263" t="s">
        <v>34</v>
      </c>
      <c r="G4" s="263" t="s">
        <v>127</v>
      </c>
      <c r="H4" s="263" t="s">
        <v>128</v>
      </c>
      <c r="I4" s="263" t="s">
        <v>36</v>
      </c>
      <c r="K4" s="76" t="s">
        <v>56</v>
      </c>
      <c r="L4" s="76">
        <v>21600</v>
      </c>
      <c r="M4" s="76" t="s">
        <v>129</v>
      </c>
      <c r="R4" s="80"/>
    </row>
    <row r="5" spans="2:26" ht="15" customHeight="1" x14ac:dyDescent="0.15">
      <c r="B5" s="270"/>
      <c r="C5" s="271"/>
      <c r="D5" s="263"/>
      <c r="E5" s="263"/>
      <c r="F5" s="263"/>
      <c r="G5" s="263"/>
      <c r="H5" s="263"/>
      <c r="I5" s="263"/>
      <c r="K5" s="76" t="s">
        <v>57</v>
      </c>
      <c r="L5" s="76">
        <v>19300</v>
      </c>
      <c r="M5" s="76" t="s">
        <v>129</v>
      </c>
      <c r="R5" s="80"/>
    </row>
    <row r="6" spans="2:26" ht="15" customHeight="1" x14ac:dyDescent="0.15">
      <c r="B6" s="259" t="s">
        <v>107</v>
      </c>
      <c r="C6" s="260"/>
      <c r="D6" s="82" t="s">
        <v>130</v>
      </c>
      <c r="E6" s="83"/>
      <c r="F6" s="84"/>
      <c r="G6" s="85"/>
      <c r="H6" s="85"/>
      <c r="I6" s="86"/>
      <c r="K6" s="76" t="s">
        <v>15</v>
      </c>
      <c r="L6" s="76">
        <v>22300</v>
      </c>
      <c r="M6" s="76" t="s">
        <v>129</v>
      </c>
      <c r="R6" s="88"/>
    </row>
    <row r="7" spans="2:26" ht="15" customHeight="1" x14ac:dyDescent="0.15">
      <c r="B7" s="257"/>
      <c r="C7" s="258"/>
      <c r="D7" s="89"/>
      <c r="E7" s="90">
        <v>0.61</v>
      </c>
      <c r="F7" s="91" t="s">
        <v>13</v>
      </c>
      <c r="G7" s="92">
        <v>4980</v>
      </c>
      <c r="H7" s="92">
        <f>TRUNC(E7*G7,0)</f>
        <v>3037</v>
      </c>
      <c r="I7" s="93"/>
      <c r="K7" s="76" t="s">
        <v>111</v>
      </c>
      <c r="L7" s="76">
        <v>20000</v>
      </c>
      <c r="M7" s="76" t="s">
        <v>129</v>
      </c>
      <c r="R7" s="80"/>
    </row>
    <row r="8" spans="2:26" ht="15" customHeight="1" x14ac:dyDescent="0.15">
      <c r="B8" s="259" t="s">
        <v>131</v>
      </c>
      <c r="C8" s="260"/>
      <c r="D8" s="82" t="s">
        <v>132</v>
      </c>
      <c r="E8" s="83"/>
      <c r="F8" s="84"/>
      <c r="G8" s="85"/>
      <c r="H8" s="85"/>
      <c r="I8" s="86"/>
      <c r="K8" s="76" t="s">
        <v>133</v>
      </c>
      <c r="L8" s="76">
        <v>40000</v>
      </c>
      <c r="M8" s="76" t="s">
        <v>129</v>
      </c>
      <c r="R8" s="80"/>
    </row>
    <row r="9" spans="2:26" ht="15" customHeight="1" x14ac:dyDescent="0.15">
      <c r="B9" s="257"/>
      <c r="C9" s="258"/>
      <c r="D9" s="89"/>
      <c r="E9" s="90">
        <v>0.61</v>
      </c>
      <c r="F9" s="91" t="s">
        <v>13</v>
      </c>
      <c r="G9" s="92">
        <v>5340</v>
      </c>
      <c r="H9" s="92">
        <f>TRUNC(E9*G9,0)</f>
        <v>3257</v>
      </c>
      <c r="I9" s="93"/>
      <c r="K9" s="76" t="s">
        <v>134</v>
      </c>
      <c r="R9" s="80"/>
    </row>
    <row r="10" spans="2:26" ht="15" customHeight="1" x14ac:dyDescent="0.15">
      <c r="B10" s="259" t="s">
        <v>113</v>
      </c>
      <c r="C10" s="260"/>
      <c r="D10" s="82"/>
      <c r="E10" s="83"/>
      <c r="F10" s="84"/>
      <c r="G10" s="85"/>
      <c r="H10" s="85"/>
      <c r="I10" s="86"/>
      <c r="K10" s="76" t="s">
        <v>135</v>
      </c>
      <c r="L10" s="76">
        <v>38000</v>
      </c>
      <c r="M10" s="76" t="s">
        <v>136</v>
      </c>
      <c r="N10" s="76">
        <v>38000</v>
      </c>
      <c r="O10" s="76" t="s">
        <v>136</v>
      </c>
      <c r="P10" s="76" t="s">
        <v>137</v>
      </c>
      <c r="R10" s="80"/>
    </row>
    <row r="11" spans="2:26" ht="15" customHeight="1" x14ac:dyDescent="0.15">
      <c r="B11" s="257"/>
      <c r="C11" s="258"/>
      <c r="D11" s="89"/>
      <c r="E11" s="90">
        <v>1.1499999999999999</v>
      </c>
      <c r="F11" s="91" t="s">
        <v>40</v>
      </c>
      <c r="G11" s="92">
        <v>40000</v>
      </c>
      <c r="H11" s="92">
        <f>TRUNC(E11*G11,0)</f>
        <v>46000</v>
      </c>
      <c r="I11" s="93"/>
      <c r="K11" s="76" t="s">
        <v>138</v>
      </c>
      <c r="L11" s="76">
        <f>ROUND(N11/8,0)</f>
        <v>3113</v>
      </c>
      <c r="M11" s="76" t="s">
        <v>20</v>
      </c>
      <c r="N11" s="76">
        <v>24900</v>
      </c>
      <c r="O11" s="76" t="s">
        <v>136</v>
      </c>
      <c r="P11" s="76" t="s">
        <v>139</v>
      </c>
      <c r="Q11" s="76" t="s">
        <v>140</v>
      </c>
    </row>
    <row r="12" spans="2:26" ht="15" customHeight="1" x14ac:dyDescent="0.15">
      <c r="B12" s="259"/>
      <c r="C12" s="260"/>
      <c r="D12" s="82"/>
      <c r="E12" s="83"/>
      <c r="F12" s="84"/>
      <c r="G12" s="85"/>
      <c r="H12" s="85"/>
      <c r="I12" s="94"/>
      <c r="K12" s="76" t="s">
        <v>141</v>
      </c>
      <c r="L12" s="76">
        <f>ROUND(N12/8,0)</f>
        <v>963</v>
      </c>
      <c r="M12" s="76" t="s">
        <v>20</v>
      </c>
      <c r="N12" s="76">
        <v>7700</v>
      </c>
      <c r="O12" s="76" t="s">
        <v>136</v>
      </c>
      <c r="P12" s="76" t="s">
        <v>142</v>
      </c>
    </row>
    <row r="13" spans="2:26" ht="15" customHeight="1" x14ac:dyDescent="0.15">
      <c r="B13" s="257"/>
      <c r="C13" s="258"/>
      <c r="D13" s="89"/>
      <c r="E13" s="90"/>
      <c r="F13" s="91"/>
      <c r="G13" s="92"/>
      <c r="H13" s="92"/>
      <c r="I13" s="93"/>
    </row>
    <row r="14" spans="2:26" ht="15" customHeight="1" x14ac:dyDescent="0.15">
      <c r="B14" s="259"/>
      <c r="C14" s="260"/>
      <c r="D14" s="82"/>
      <c r="E14" s="83"/>
      <c r="F14" s="84"/>
      <c r="G14" s="85"/>
      <c r="H14" s="85"/>
      <c r="I14" s="94"/>
    </row>
    <row r="15" spans="2:26" ht="15" customHeight="1" x14ac:dyDescent="0.15">
      <c r="B15" s="257"/>
      <c r="C15" s="258"/>
      <c r="D15" s="89"/>
      <c r="E15" s="90"/>
      <c r="F15" s="91"/>
      <c r="G15" s="92"/>
      <c r="H15" s="92"/>
      <c r="I15" s="93"/>
      <c r="N15" s="79"/>
    </row>
    <row r="16" spans="2:26" ht="15" customHeight="1" x14ac:dyDescent="0.15">
      <c r="B16" s="259"/>
      <c r="C16" s="260"/>
      <c r="D16" s="82"/>
      <c r="E16" s="83"/>
      <c r="F16" s="84"/>
      <c r="G16" s="85"/>
      <c r="H16" s="85"/>
      <c r="I16" s="95"/>
      <c r="Z16" s="79"/>
    </row>
    <row r="17" spans="2:34" ht="15" customHeight="1" x14ac:dyDescent="0.15">
      <c r="B17" s="257"/>
      <c r="C17" s="258"/>
      <c r="D17" s="89"/>
      <c r="E17" s="90"/>
      <c r="F17" s="91"/>
      <c r="G17" s="92"/>
      <c r="H17" s="92"/>
      <c r="I17" s="93"/>
      <c r="N17" s="79"/>
      <c r="Q17" s="79"/>
      <c r="R17" s="80"/>
      <c r="W17" s="79"/>
      <c r="X17" s="79"/>
      <c r="Y17" s="79"/>
      <c r="Z17" s="79"/>
      <c r="AA17" s="79"/>
      <c r="AH17" s="96"/>
    </row>
    <row r="18" spans="2:34" ht="15" customHeight="1" x14ac:dyDescent="0.15">
      <c r="B18" s="259"/>
      <c r="C18" s="260"/>
      <c r="D18" s="82"/>
      <c r="E18" s="83"/>
      <c r="F18" s="84"/>
      <c r="G18" s="85"/>
      <c r="H18" s="85"/>
      <c r="I18" s="95"/>
      <c r="M18" s="79"/>
      <c r="N18" s="79"/>
      <c r="O18" s="79"/>
      <c r="P18" s="79"/>
      <c r="Q18" s="79"/>
      <c r="R18" s="80"/>
      <c r="X18" s="79"/>
      <c r="AH18" s="96"/>
    </row>
    <row r="19" spans="2:34" ht="15" customHeight="1" x14ac:dyDescent="0.15">
      <c r="B19" s="257"/>
      <c r="C19" s="258"/>
      <c r="D19" s="89"/>
      <c r="E19" s="90"/>
      <c r="F19" s="91"/>
      <c r="G19" s="92"/>
      <c r="H19" s="92"/>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R21" s="80"/>
      <c r="X21" s="79"/>
      <c r="Z21" s="87"/>
      <c r="AB21" s="87"/>
    </row>
    <row r="22" spans="2:34" ht="15" customHeight="1" x14ac:dyDescent="0.15">
      <c r="B22" s="259"/>
      <c r="C22" s="260"/>
      <c r="D22" s="97"/>
      <c r="E22" s="83"/>
      <c r="F22" s="84"/>
      <c r="G22" s="85"/>
      <c r="H22" s="85"/>
      <c r="I22" s="95"/>
      <c r="N22" s="79"/>
      <c r="P22" s="87"/>
      <c r="R22" s="88"/>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v>380</v>
      </c>
      <c r="F27" s="91" t="s">
        <v>1</v>
      </c>
      <c r="G27" s="92"/>
      <c r="H27" s="92">
        <f>H7+H9+H11+H13+H15+H17+H19+H21+H23+H25</f>
        <v>52294</v>
      </c>
      <c r="I27" s="102"/>
      <c r="N27" s="79"/>
      <c r="R27" s="80"/>
      <c r="W27" s="79"/>
      <c r="X27" s="79"/>
      <c r="Y27" s="79"/>
      <c r="Z27" s="79"/>
      <c r="AA27" s="79"/>
      <c r="AB27" s="80"/>
    </row>
    <row r="28" spans="2:34" ht="15" customHeight="1" x14ac:dyDescent="0.15">
      <c r="B28" s="255"/>
      <c r="C28" s="256"/>
      <c r="D28" s="82"/>
      <c r="E28" s="83"/>
      <c r="F28" s="84"/>
      <c r="G28" s="85"/>
      <c r="H28" s="85"/>
      <c r="I28" s="95"/>
      <c r="M28" s="79"/>
      <c r="N28" s="79"/>
      <c r="O28" s="79"/>
      <c r="P28" s="79"/>
      <c r="Q28" s="79"/>
      <c r="R28" s="80"/>
      <c r="X28" s="79"/>
      <c r="AB28" s="80"/>
    </row>
    <row r="29" spans="2:34" ht="15" customHeight="1" x14ac:dyDescent="0.15">
      <c r="B29" s="257"/>
      <c r="C29" s="258"/>
      <c r="D29" s="89"/>
      <c r="E29" s="90">
        <v>1</v>
      </c>
      <c r="F29" s="91" t="str">
        <f>F27</f>
        <v>m2</v>
      </c>
      <c r="G29" s="92"/>
      <c r="H29" s="92">
        <f>H27/E27</f>
        <v>137.6157894736842</v>
      </c>
      <c r="I29" s="101"/>
      <c r="N29" s="79"/>
      <c r="R29" s="80"/>
      <c r="X29" s="79"/>
      <c r="AB29" s="80"/>
    </row>
    <row r="30" spans="2:34" ht="15" customHeight="1" x14ac:dyDescent="0.15">
      <c r="E30" s="80"/>
      <c r="N30" s="79"/>
      <c r="R30" s="80"/>
      <c r="X30" s="79"/>
      <c r="AB30" s="80"/>
    </row>
    <row r="31" spans="2:34" ht="15" customHeight="1" x14ac:dyDescent="0.15">
      <c r="N31" s="79"/>
      <c r="R31" s="80"/>
      <c r="X31" s="79"/>
      <c r="Z31" s="87"/>
      <c r="AB31" s="88"/>
    </row>
    <row r="32" spans="2:34" ht="15" customHeight="1" x14ac:dyDescent="0.15">
      <c r="B32" s="263"/>
      <c r="C32" s="261"/>
      <c r="D32" s="264"/>
      <c r="E32" s="264"/>
      <c r="F32" s="264"/>
      <c r="G32" s="262"/>
      <c r="H32" s="77"/>
      <c r="I32" s="78"/>
      <c r="N32" s="79"/>
      <c r="P32" s="87"/>
      <c r="R32" s="88"/>
      <c r="X32" s="79"/>
      <c r="AB32" s="80"/>
    </row>
    <row r="33" spans="2:28" ht="15" customHeight="1" x14ac:dyDescent="0.15">
      <c r="B33" s="263"/>
      <c r="C33" s="265"/>
      <c r="D33" s="266"/>
      <c r="E33" s="266"/>
      <c r="F33" s="266"/>
      <c r="G33" s="267"/>
      <c r="H33" s="81"/>
      <c r="I33" s="78"/>
      <c r="N33" s="79"/>
      <c r="R33" s="80"/>
      <c r="X33" s="79"/>
      <c r="AB33" s="80"/>
    </row>
    <row r="34" spans="2:28" ht="15" customHeight="1" x14ac:dyDescent="0.15">
      <c r="B34" s="268"/>
      <c r="C34" s="269"/>
      <c r="D34" s="263"/>
      <c r="E34" s="263"/>
      <c r="F34" s="263"/>
      <c r="G34" s="263"/>
      <c r="H34" s="263"/>
      <c r="I34" s="263"/>
      <c r="N34" s="79"/>
      <c r="R34" s="80"/>
      <c r="X34" s="79"/>
      <c r="AB34" s="80"/>
    </row>
    <row r="35" spans="2:28" ht="15" customHeight="1" x14ac:dyDescent="0.15">
      <c r="B35" s="270"/>
      <c r="C35" s="271"/>
      <c r="D35" s="263"/>
      <c r="E35" s="263"/>
      <c r="F35" s="263"/>
      <c r="G35" s="263"/>
      <c r="H35" s="263"/>
      <c r="I35" s="263"/>
      <c r="R35" s="80"/>
      <c r="AB35" s="103"/>
    </row>
    <row r="36" spans="2:28" ht="15" customHeight="1" x14ac:dyDescent="0.15">
      <c r="B36" s="259"/>
      <c r="C36" s="260"/>
      <c r="D36" s="82"/>
      <c r="E36" s="83"/>
      <c r="F36" s="84"/>
      <c r="G36" s="85"/>
      <c r="H36" s="85"/>
      <c r="I36" s="86"/>
    </row>
    <row r="37" spans="2:28" ht="15" customHeight="1" x14ac:dyDescent="0.15">
      <c r="B37" s="257"/>
      <c r="C37" s="258"/>
      <c r="D37" s="89"/>
      <c r="E37" s="90"/>
      <c r="F37" s="91"/>
      <c r="G37" s="92"/>
      <c r="H37" s="92"/>
      <c r="I37" s="93"/>
    </row>
    <row r="38" spans="2:28" ht="15" customHeight="1" x14ac:dyDescent="0.15">
      <c r="B38" s="259"/>
      <c r="C38" s="260"/>
      <c r="D38" s="82"/>
      <c r="E38" s="83"/>
      <c r="F38" s="84"/>
      <c r="G38" s="85"/>
      <c r="H38" s="85"/>
      <c r="I38" s="86"/>
    </row>
    <row r="39" spans="2:28" ht="15" customHeight="1" x14ac:dyDescent="0.15">
      <c r="B39" s="257"/>
      <c r="C39" s="258"/>
      <c r="D39" s="89"/>
      <c r="E39" s="90"/>
      <c r="F39" s="91"/>
      <c r="G39" s="92"/>
      <c r="H39" s="92"/>
      <c r="I39" s="93"/>
    </row>
    <row r="40" spans="2:28" ht="15" customHeight="1" x14ac:dyDescent="0.15">
      <c r="B40" s="259"/>
      <c r="C40" s="260"/>
      <c r="D40" s="82"/>
      <c r="E40" s="83"/>
      <c r="F40" s="84"/>
      <c r="G40" s="85"/>
      <c r="H40" s="85"/>
      <c r="I40" s="86"/>
    </row>
    <row r="41" spans="2:28" ht="15" customHeight="1" x14ac:dyDescent="0.15">
      <c r="B41" s="257"/>
      <c r="C41" s="258"/>
      <c r="D41" s="89"/>
      <c r="E41" s="90"/>
      <c r="F41" s="91"/>
      <c r="G41" s="92"/>
      <c r="H41" s="92"/>
      <c r="I41" s="93"/>
      <c r="AB41" s="104"/>
    </row>
    <row r="42" spans="2:28" ht="15" customHeight="1" x14ac:dyDescent="0.15">
      <c r="B42" s="259"/>
      <c r="C42" s="260"/>
      <c r="D42" s="82"/>
      <c r="E42" s="83"/>
      <c r="F42" s="84"/>
      <c r="G42" s="85"/>
      <c r="H42" s="85"/>
      <c r="I42" s="86"/>
    </row>
    <row r="43" spans="2:28" ht="15" customHeight="1" x14ac:dyDescent="0.15">
      <c r="B43" s="257"/>
      <c r="C43" s="258"/>
      <c r="D43" s="89"/>
      <c r="E43" s="90"/>
      <c r="F43" s="91"/>
      <c r="G43" s="92"/>
      <c r="H43" s="92"/>
      <c r="I43" s="93"/>
    </row>
    <row r="44" spans="2:28" ht="15" customHeight="1" x14ac:dyDescent="0.15">
      <c r="B44" s="259"/>
      <c r="C44" s="260"/>
      <c r="D44" s="82"/>
      <c r="E44" s="83"/>
      <c r="F44" s="84"/>
      <c r="G44" s="85"/>
      <c r="H44" s="85"/>
      <c r="I44" s="86"/>
    </row>
    <row r="45" spans="2:28" ht="15" customHeight="1" x14ac:dyDescent="0.15">
      <c r="B45" s="257"/>
      <c r="C45" s="258"/>
      <c r="D45" s="89"/>
      <c r="E45" s="90"/>
      <c r="F45" s="91"/>
      <c r="G45" s="92"/>
      <c r="H45" s="92"/>
      <c r="I45" s="93"/>
    </row>
    <row r="46" spans="2:28" ht="15" customHeight="1" x14ac:dyDescent="0.15">
      <c r="B46" s="259"/>
      <c r="C46" s="260"/>
      <c r="D46" s="82"/>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19" ht="15" customHeight="1" x14ac:dyDescent="0.15">
      <c r="B49" s="257"/>
      <c r="C49" s="258"/>
      <c r="D49" s="89"/>
      <c r="E49" s="106"/>
      <c r="F49" s="91"/>
      <c r="G49" s="92"/>
      <c r="H49" s="92"/>
      <c r="I49" s="93"/>
    </row>
    <row r="50" spans="2:19" ht="15" customHeight="1" x14ac:dyDescent="0.15">
      <c r="B50" s="259"/>
      <c r="C50" s="260"/>
      <c r="D50" s="82"/>
      <c r="E50" s="83"/>
      <c r="F50" s="84"/>
      <c r="G50" s="85"/>
      <c r="H50" s="85"/>
      <c r="I50" s="95"/>
      <c r="Q50" s="96"/>
      <c r="S50" s="96"/>
    </row>
    <row r="51" spans="2:19" ht="15" customHeight="1" x14ac:dyDescent="0.15">
      <c r="B51" s="257"/>
      <c r="C51" s="258"/>
      <c r="D51" s="89"/>
      <c r="E51" s="90"/>
      <c r="F51" s="91"/>
      <c r="G51" s="92"/>
      <c r="H51" s="92"/>
      <c r="I51" s="93"/>
    </row>
    <row r="52" spans="2:19" ht="15" customHeight="1" x14ac:dyDescent="0.15">
      <c r="B52" s="259"/>
      <c r="C52" s="260"/>
      <c r="D52" s="82"/>
      <c r="E52" s="83"/>
      <c r="F52" s="84"/>
      <c r="G52" s="85"/>
      <c r="H52" s="85"/>
      <c r="I52" s="94"/>
    </row>
    <row r="53" spans="2:19" ht="15" customHeight="1" x14ac:dyDescent="0.15">
      <c r="B53" s="257"/>
      <c r="C53" s="258"/>
      <c r="D53" s="89"/>
      <c r="E53" s="90"/>
      <c r="F53" s="91"/>
      <c r="G53" s="92"/>
      <c r="H53" s="92"/>
      <c r="I53" s="93"/>
      <c r="Q53" s="103"/>
    </row>
    <row r="54" spans="2:19" ht="15" customHeight="1" x14ac:dyDescent="0.15">
      <c r="B54" s="259"/>
      <c r="C54" s="260"/>
      <c r="D54" s="82"/>
      <c r="E54" s="83"/>
      <c r="F54" s="84"/>
      <c r="G54" s="85"/>
      <c r="H54" s="85"/>
      <c r="I54" s="95"/>
    </row>
    <row r="55" spans="2:19" ht="15" customHeight="1" x14ac:dyDescent="0.15">
      <c r="B55" s="257"/>
      <c r="C55" s="258"/>
      <c r="D55" s="89"/>
      <c r="E55" s="90"/>
      <c r="F55" s="91"/>
      <c r="G55" s="92"/>
      <c r="H55" s="92"/>
      <c r="I55" s="93"/>
    </row>
    <row r="56" spans="2:19" ht="15" customHeight="1" x14ac:dyDescent="0.15">
      <c r="B56" s="261"/>
      <c r="C56" s="262"/>
      <c r="D56" s="82"/>
      <c r="E56" s="83"/>
      <c r="F56" s="84"/>
      <c r="G56" s="85"/>
      <c r="H56" s="85"/>
      <c r="I56" s="95"/>
    </row>
    <row r="57" spans="2:19" ht="15" customHeight="1" x14ac:dyDescent="0.15">
      <c r="B57" s="257"/>
      <c r="C57" s="258"/>
      <c r="D57" s="89"/>
      <c r="E57" s="90"/>
      <c r="F57" s="91"/>
      <c r="G57" s="92"/>
      <c r="H57" s="92"/>
      <c r="I57" s="102"/>
    </row>
    <row r="58" spans="2:19" ht="15" customHeight="1" x14ac:dyDescent="0.15">
      <c r="B58" s="255"/>
      <c r="C58" s="256"/>
      <c r="D58" s="82"/>
      <c r="E58" s="83"/>
      <c r="F58" s="84"/>
      <c r="G58" s="85"/>
      <c r="H58" s="85"/>
      <c r="I58" s="95"/>
    </row>
    <row r="59" spans="2:19" ht="15" customHeight="1" x14ac:dyDescent="0.15">
      <c r="B59" s="257"/>
      <c r="C59" s="258"/>
      <c r="D59" s="89"/>
      <c r="E59" s="90"/>
      <c r="F59" s="91"/>
      <c r="G59" s="92"/>
      <c r="H59" s="92"/>
      <c r="I59" s="101"/>
    </row>
    <row r="60" spans="2:19" ht="15" customHeight="1" x14ac:dyDescent="0.15">
      <c r="E60" s="80"/>
    </row>
  </sheetData>
  <mergeCells count="66">
    <mergeCell ref="B2:B3"/>
    <mergeCell ref="C2:G3"/>
    <mergeCell ref="B4:C5"/>
    <mergeCell ref="D4:D5"/>
    <mergeCell ref="E4:E5"/>
    <mergeCell ref="F4:F5"/>
    <mergeCell ref="G4:G5"/>
    <mergeCell ref="B15:C15"/>
    <mergeCell ref="H4:H5"/>
    <mergeCell ref="I4:I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2:B33"/>
    <mergeCell ref="C32:G33"/>
    <mergeCell ref="B34:C35"/>
    <mergeCell ref="D34:D35"/>
    <mergeCell ref="E34:E35"/>
    <mergeCell ref="F34:F35"/>
    <mergeCell ref="G34:G35"/>
    <mergeCell ref="H34:H35"/>
    <mergeCell ref="I34:I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9:C59"/>
    <mergeCell ref="B52:C52"/>
    <mergeCell ref="B53:C53"/>
    <mergeCell ref="B54:C54"/>
    <mergeCell ref="B55:C55"/>
    <mergeCell ref="B56:C56"/>
    <mergeCell ref="B57:C57"/>
  </mergeCells>
  <phoneticPr fontId="3"/>
  <pageMargins left="0.25" right="0.25" top="0.75" bottom="0.75" header="0.3" footer="0.3"/>
  <pageSetup paperSize="9" scale="119" orientation="landscape" r:id="rId1"/>
  <rowBreaks count="1" manualBreakCount="1">
    <brk id="3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C2FA8-C67C-4F68-8E70-F239930D9AB6}">
  <sheetPr>
    <tabColor rgb="FFFFC000"/>
    <pageSetUpPr fitToPage="1"/>
  </sheetPr>
  <dimension ref="A1:AA102"/>
  <sheetViews>
    <sheetView showGridLines="0" view="pageBreakPreview" zoomScaleNormal="100" zoomScaleSheetLayoutView="100" workbookViewId="0"/>
  </sheetViews>
  <sheetFormatPr defaultRowHeight="13.5" x14ac:dyDescent="0.15"/>
  <cols>
    <col min="1" max="1" width="1.625" style="4" customWidth="1"/>
    <col min="2" max="2" width="4.375" style="4" customWidth="1"/>
    <col min="3" max="3" width="3.375" style="4" customWidth="1"/>
    <col min="4" max="4" width="6.25" style="4" customWidth="1"/>
    <col min="5" max="5" width="4.75" style="4" customWidth="1"/>
    <col min="6" max="9" width="4.625" style="4" customWidth="1"/>
    <col min="10" max="10" width="7.625" style="4" customWidth="1"/>
    <col min="11" max="11" width="7.875" style="4" bestFit="1" customWidth="1"/>
    <col min="12" max="13" width="5.625" style="4" customWidth="1"/>
    <col min="14" max="14" width="5.125" style="4" customWidth="1"/>
    <col min="15" max="15" width="5.625" style="4" customWidth="1"/>
    <col min="16" max="18" width="7.625" style="4" customWidth="1"/>
    <col min="19" max="20" width="1.625" style="4" customWidth="1"/>
    <col min="21" max="21" width="3.625" style="4" customWidth="1"/>
    <col min="22" max="29" width="9.75" style="4" customWidth="1"/>
    <col min="30" max="16384" width="9" style="4"/>
  </cols>
  <sheetData>
    <row r="1" spans="2:22" x14ac:dyDescent="0.15">
      <c r="S1" s="5"/>
      <c r="U1" s="6"/>
      <c r="V1" s="6"/>
    </row>
    <row r="2" spans="2:22" ht="21" x14ac:dyDescent="0.2">
      <c r="B2" s="252" t="s">
        <v>61</v>
      </c>
      <c r="C2" s="252"/>
      <c r="D2" s="252"/>
      <c r="E2" s="252"/>
      <c r="F2" s="252"/>
      <c r="G2" s="252"/>
      <c r="H2" s="252"/>
      <c r="I2" s="252"/>
      <c r="J2" s="252"/>
      <c r="K2" s="252"/>
      <c r="L2" s="252"/>
      <c r="M2" s="252"/>
      <c r="N2" s="252"/>
      <c r="O2" s="252"/>
      <c r="P2" s="252"/>
      <c r="Q2" s="252"/>
      <c r="R2" s="252"/>
      <c r="S2" s="252"/>
      <c r="U2" s="6"/>
      <c r="V2" s="6"/>
    </row>
    <row r="3" spans="2:22" ht="19.5" customHeight="1" x14ac:dyDescent="0.15">
      <c r="B3" s="4" t="s">
        <v>25</v>
      </c>
    </row>
    <row r="4" spans="2:22" ht="14.1" customHeight="1" x14ac:dyDescent="0.15">
      <c r="B4" s="7"/>
      <c r="C4" s="8"/>
      <c r="D4" s="8"/>
      <c r="E4" s="8"/>
      <c r="F4" s="8"/>
      <c r="G4" s="8"/>
      <c r="H4" s="8"/>
      <c r="I4" s="8"/>
      <c r="J4" s="8"/>
      <c r="K4" s="8"/>
      <c r="L4" s="8"/>
      <c r="M4" s="8"/>
      <c r="N4" s="8"/>
      <c r="O4" s="8"/>
      <c r="P4" s="8"/>
      <c r="Q4" s="8"/>
      <c r="R4" s="9"/>
      <c r="S4" s="10"/>
    </row>
    <row r="5" spans="2:22" ht="13.5" customHeight="1" x14ac:dyDescent="0.15">
      <c r="B5" s="11"/>
      <c r="R5" s="5"/>
      <c r="S5" s="12"/>
    </row>
    <row r="6" spans="2:22" ht="13.5" customHeight="1" x14ac:dyDescent="0.15">
      <c r="B6" s="11" t="s">
        <v>26</v>
      </c>
      <c r="S6" s="12"/>
    </row>
    <row r="7" spans="2:22" ht="13.5" customHeight="1" x14ac:dyDescent="0.15">
      <c r="B7" s="11"/>
      <c r="C7" s="222" t="s">
        <v>27</v>
      </c>
      <c r="D7" s="222"/>
      <c r="E7" s="222"/>
      <c r="H7" s="253">
        <v>100</v>
      </c>
      <c r="I7" s="253"/>
      <c r="J7" s="21" t="s">
        <v>39</v>
      </c>
      <c r="S7" s="12"/>
    </row>
    <row r="8" spans="2:22" ht="13.5" customHeight="1" x14ac:dyDescent="0.15">
      <c r="B8" s="11"/>
      <c r="S8" s="12"/>
    </row>
    <row r="9" spans="2:22" ht="13.5" customHeight="1" x14ac:dyDescent="0.15">
      <c r="B9" s="11"/>
      <c r="D9" s="4" t="s">
        <v>28</v>
      </c>
      <c r="F9" s="21" t="s">
        <v>146</v>
      </c>
      <c r="N9" s="13"/>
      <c r="O9" s="13"/>
      <c r="S9" s="12"/>
    </row>
    <row r="10" spans="2:22" ht="13.5" customHeight="1" x14ac:dyDescent="0.15">
      <c r="B10" s="11"/>
      <c r="D10" s="4" t="s">
        <v>23</v>
      </c>
      <c r="F10" s="21" t="s">
        <v>147</v>
      </c>
      <c r="L10" s="22"/>
      <c r="M10" s="22"/>
      <c r="N10" s="23"/>
      <c r="O10" s="23"/>
      <c r="P10" s="24"/>
      <c r="Q10" s="24"/>
      <c r="R10" s="24"/>
      <c r="S10" s="12"/>
    </row>
    <row r="11" spans="2:22" ht="13.5" customHeight="1" x14ac:dyDescent="0.15">
      <c r="B11" s="11"/>
      <c r="F11" s="14"/>
      <c r="L11" s="22"/>
      <c r="M11" s="22"/>
      <c r="N11" s="23"/>
      <c r="O11" s="23"/>
      <c r="P11" s="25"/>
      <c r="Q11" s="25"/>
      <c r="R11" s="26"/>
      <c r="S11" s="12"/>
    </row>
    <row r="12" spans="2:22" ht="13.5" customHeight="1" x14ac:dyDescent="0.15">
      <c r="B12" s="11"/>
      <c r="C12" s="27" t="s">
        <v>64</v>
      </c>
      <c r="D12" s="21" t="s">
        <v>65</v>
      </c>
      <c r="F12" s="14"/>
      <c r="L12" s="28" t="s">
        <v>66</v>
      </c>
      <c r="M12" s="22"/>
      <c r="N12" s="23"/>
      <c r="O12" s="23"/>
      <c r="P12" s="29"/>
      <c r="Q12" s="30"/>
      <c r="R12" s="26"/>
      <c r="S12" s="12"/>
    </row>
    <row r="13" spans="2:22" ht="13.5" customHeight="1" x14ac:dyDescent="0.15">
      <c r="B13" s="11"/>
      <c r="C13" s="27" t="s">
        <v>64</v>
      </c>
      <c r="D13" s="21" t="s">
        <v>67</v>
      </c>
      <c r="F13" s="31"/>
      <c r="G13" s="31"/>
      <c r="H13" s="31"/>
      <c r="I13" s="31"/>
      <c r="J13" s="31"/>
      <c r="K13" s="31"/>
      <c r="L13" s="32"/>
      <c r="M13" s="32"/>
      <c r="N13" s="22"/>
      <c r="O13" s="22"/>
      <c r="P13" s="33"/>
      <c r="Q13" s="33"/>
      <c r="R13" s="33"/>
      <c r="S13" s="12"/>
    </row>
    <row r="14" spans="2:22" ht="13.5" customHeight="1" x14ac:dyDescent="0.15">
      <c r="B14" s="11"/>
      <c r="C14" s="27" t="s">
        <v>64</v>
      </c>
      <c r="D14" s="21" t="s">
        <v>148</v>
      </c>
      <c r="F14" s="31"/>
      <c r="G14" s="31"/>
      <c r="H14" s="31"/>
      <c r="I14" s="31"/>
      <c r="J14" s="31"/>
      <c r="K14" s="31"/>
      <c r="L14" s="32"/>
      <c r="M14" s="32"/>
      <c r="N14" s="22"/>
      <c r="O14" s="22"/>
      <c r="P14" s="33"/>
      <c r="Q14" s="33"/>
      <c r="R14" s="33"/>
      <c r="S14" s="12"/>
    </row>
    <row r="15" spans="2:22" ht="13.5" customHeight="1" x14ac:dyDescent="0.15">
      <c r="B15" s="11"/>
      <c r="E15" s="21" t="s">
        <v>149</v>
      </c>
      <c r="F15" s="31"/>
      <c r="L15" s="22"/>
      <c r="M15" s="22"/>
      <c r="N15" s="22"/>
      <c r="O15" s="22"/>
      <c r="P15" s="22"/>
      <c r="Q15" s="22"/>
      <c r="R15" s="22"/>
      <c r="S15" s="12"/>
    </row>
    <row r="16" spans="2:22" ht="13.5" customHeight="1" x14ac:dyDescent="0.15">
      <c r="B16" s="11"/>
      <c r="C16" s="27" t="s">
        <v>64</v>
      </c>
      <c r="D16" s="34" t="s">
        <v>150</v>
      </c>
      <c r="E16" s="35"/>
      <c r="F16" s="36"/>
      <c r="G16" s="37"/>
      <c r="H16" s="37"/>
      <c r="I16" s="37"/>
      <c r="J16" s="37"/>
      <c r="K16" s="37"/>
      <c r="L16" s="38"/>
      <c r="M16" s="38"/>
      <c r="N16" s="38"/>
      <c r="O16" s="38"/>
      <c r="P16" s="38"/>
      <c r="Q16" s="38"/>
      <c r="R16" s="38"/>
      <c r="S16" s="12"/>
    </row>
    <row r="17" spans="2:27" ht="13.5" customHeight="1" x14ac:dyDescent="0.15">
      <c r="B17" s="11"/>
      <c r="D17" s="37"/>
      <c r="E17" s="34" t="s">
        <v>151</v>
      </c>
      <c r="F17" s="36"/>
      <c r="G17" s="37"/>
      <c r="H17" s="37"/>
      <c r="I17" s="37"/>
      <c r="J17" s="37"/>
      <c r="K17" s="37"/>
      <c r="L17" s="38"/>
      <c r="M17" s="38"/>
      <c r="N17" s="38"/>
      <c r="O17" s="38"/>
      <c r="P17" s="38"/>
      <c r="Q17" s="38"/>
      <c r="R17" s="38"/>
      <c r="S17" s="12"/>
    </row>
    <row r="18" spans="2:27" ht="13.5" customHeight="1" x14ac:dyDescent="0.15">
      <c r="B18" s="11"/>
      <c r="E18" s="21"/>
      <c r="F18" s="31"/>
      <c r="L18" s="22"/>
      <c r="M18" s="22"/>
      <c r="N18" s="22"/>
      <c r="O18" s="22"/>
      <c r="P18" s="22"/>
      <c r="Q18" s="22"/>
      <c r="R18" s="22"/>
      <c r="S18" s="12"/>
    </row>
    <row r="19" spans="2:27" ht="13.5" customHeight="1" x14ac:dyDescent="0.15">
      <c r="B19" s="254" t="s">
        <v>53</v>
      </c>
      <c r="C19" s="222"/>
      <c r="D19" s="222"/>
      <c r="E19" s="21" t="str">
        <f>F9</f>
        <v>水準器等による鉛直性の確保と、TS(トータルステーション)による計測</v>
      </c>
      <c r="F19" s="31"/>
      <c r="L19" s="22"/>
      <c r="M19" s="22"/>
      <c r="N19" s="22"/>
      <c r="O19" s="22"/>
      <c r="P19" s="22"/>
      <c r="Q19" s="22"/>
      <c r="R19" s="22"/>
      <c r="S19" s="12"/>
    </row>
    <row r="20" spans="2:27" ht="13.5" customHeight="1" x14ac:dyDescent="0.15">
      <c r="B20" s="11"/>
      <c r="C20" s="222" t="s">
        <v>27</v>
      </c>
      <c r="D20" s="222"/>
      <c r="E20" s="222"/>
      <c r="H20" s="172">
        <f>$H$7</f>
        <v>100</v>
      </c>
      <c r="I20" s="172"/>
      <c r="J20" s="39" t="str">
        <f>$J$7</f>
        <v>本</v>
      </c>
      <c r="S20" s="12"/>
    </row>
    <row r="21" spans="2:27" ht="13.5" customHeight="1" x14ac:dyDescent="0.15">
      <c r="B21" s="11"/>
      <c r="C21" s="223" t="s">
        <v>71</v>
      </c>
      <c r="D21" s="224"/>
      <c r="E21" s="224"/>
      <c r="F21" s="224"/>
      <c r="G21" s="224"/>
      <c r="H21" s="224"/>
      <c r="I21" s="224"/>
      <c r="J21" s="224"/>
      <c r="K21" s="224"/>
      <c r="L21" s="224"/>
      <c r="M21" s="224"/>
      <c r="N21" s="224"/>
      <c r="O21" s="224"/>
      <c r="P21" s="224"/>
      <c r="Q21" s="224"/>
      <c r="R21" s="225"/>
      <c r="S21" s="12"/>
    </row>
    <row r="22" spans="2:27" ht="13.5" customHeight="1" x14ac:dyDescent="0.15">
      <c r="B22" s="11"/>
      <c r="C22" s="226" t="s">
        <v>46</v>
      </c>
      <c r="D22" s="227"/>
      <c r="E22" s="228"/>
      <c r="F22" s="226" t="s">
        <v>47</v>
      </c>
      <c r="G22" s="227"/>
      <c r="H22" s="227"/>
      <c r="I22" s="228"/>
      <c r="J22" s="40" t="s">
        <v>48</v>
      </c>
      <c r="K22" s="41" t="s">
        <v>49</v>
      </c>
      <c r="L22" s="226" t="s">
        <v>50</v>
      </c>
      <c r="M22" s="228"/>
      <c r="N22" s="226" t="s">
        <v>51</v>
      </c>
      <c r="O22" s="228"/>
      <c r="P22" s="229" t="s">
        <v>52</v>
      </c>
      <c r="Q22" s="229"/>
      <c r="R22" s="230"/>
      <c r="S22" s="12"/>
    </row>
    <row r="23" spans="2:27" ht="13.5" customHeight="1" x14ac:dyDescent="0.15">
      <c r="B23" s="11"/>
      <c r="C23" s="206" t="str">
        <f>IF('02(従来)'!B6="","",'02(従来)'!B6)</f>
        <v>測量技師</v>
      </c>
      <c r="D23" s="207"/>
      <c r="E23" s="208"/>
      <c r="F23" s="219" t="str">
        <f>IF('02(従来)'!D6="","",'02(従来)'!D6)</f>
        <v/>
      </c>
      <c r="G23" s="220"/>
      <c r="H23" s="220"/>
      <c r="I23" s="221"/>
      <c r="J23" s="108">
        <v>16</v>
      </c>
      <c r="K23" s="43" t="str">
        <f>IF('02(従来)'!F7="","",'02(従来)'!F7)</f>
        <v>人</v>
      </c>
      <c r="L23" s="212">
        <f>IF('02(従来)'!G7="","",'02(従来)'!G7)</f>
        <v>40000</v>
      </c>
      <c r="M23" s="213"/>
      <c r="N23" s="214">
        <f>IFERROR(ROUNDDOWN(J23*L23,0),"")</f>
        <v>640000</v>
      </c>
      <c r="O23" s="215"/>
      <c r="P23" s="216" t="str">
        <f>IF('02(従来)'!I6="","",'02(従来)'!I6)</f>
        <v/>
      </c>
      <c r="Q23" s="217"/>
      <c r="R23" s="218"/>
      <c r="S23" s="12"/>
    </row>
    <row r="24" spans="2:27" ht="13.5" customHeight="1" x14ac:dyDescent="0.15">
      <c r="B24" s="11"/>
      <c r="C24" s="206" t="str">
        <f>IF('02(従来)'!B8="","",'02(従来)'!B8)</f>
        <v>測量助手</v>
      </c>
      <c r="D24" s="207"/>
      <c r="E24" s="208"/>
      <c r="F24" s="219" t="str">
        <f>IF('02(従来)'!D8="","",'02(従来)'!D8)</f>
        <v/>
      </c>
      <c r="G24" s="220"/>
      <c r="H24" s="220"/>
      <c r="I24" s="221"/>
      <c r="J24" s="108">
        <v>12</v>
      </c>
      <c r="K24" s="43" t="str">
        <f>IF('02(従来)'!F9="","",'02(従来)'!F9)</f>
        <v>人</v>
      </c>
      <c r="L24" s="212">
        <f>IF('02(従来)'!G9="","",'02(従来)'!G9)</f>
        <v>29600</v>
      </c>
      <c r="M24" s="213"/>
      <c r="N24" s="214">
        <f t="shared" ref="N24:N32" si="0">IFERROR(ROUNDDOWN(J24*L24,0),"")</f>
        <v>355200</v>
      </c>
      <c r="O24" s="215"/>
      <c r="P24" s="216" t="str">
        <f>IF('02(従来)'!I8="","",'02(従来)'!I8)</f>
        <v/>
      </c>
      <c r="Q24" s="217"/>
      <c r="R24" s="218"/>
      <c r="S24" s="12"/>
    </row>
    <row r="25" spans="2:27" ht="13.5" customHeight="1" x14ac:dyDescent="0.15">
      <c r="B25" s="11"/>
      <c r="C25" s="206" t="str">
        <f>IF('02(従来)'!B10="","",'02(従来)'!B10)</f>
        <v>機械損料</v>
      </c>
      <c r="D25" s="207"/>
      <c r="E25" s="208"/>
      <c r="F25" s="209" t="str">
        <f>IF('02(従来)'!D10="","",'02(従来)'!D10)</f>
        <v>トータルステーション</v>
      </c>
      <c r="G25" s="210"/>
      <c r="H25" s="210"/>
      <c r="I25" s="211"/>
      <c r="J25" s="108">
        <v>25.5</v>
      </c>
      <c r="K25" s="43" t="str">
        <f>IF('02(従来)'!F11="","",'02(従来)'!F11)</f>
        <v>日</v>
      </c>
      <c r="L25" s="212">
        <f>IF('02(従来)'!G11="","",'02(従来)'!G11)</f>
        <v>6280</v>
      </c>
      <c r="M25" s="213"/>
      <c r="N25" s="214">
        <f t="shared" si="0"/>
        <v>160140</v>
      </c>
      <c r="O25" s="215"/>
      <c r="P25" s="216" t="str">
        <f>IF('02(従来)'!I10="","",'02(従来)'!I10)</f>
        <v/>
      </c>
      <c r="Q25" s="217"/>
      <c r="R25" s="218"/>
      <c r="S25" s="12"/>
    </row>
    <row r="26" spans="2:27" ht="13.5" hidden="1" customHeight="1" x14ac:dyDescent="0.15">
      <c r="B26" s="11"/>
      <c r="C26" s="206" t="str">
        <f>IF('02(従来)'!B12="","",'02(従来)'!B12)</f>
        <v/>
      </c>
      <c r="D26" s="207"/>
      <c r="E26" s="208"/>
      <c r="F26" s="209" t="str">
        <f>IF('02(従来)'!D12="","",'02(従来)'!D12)</f>
        <v/>
      </c>
      <c r="G26" s="210"/>
      <c r="H26" s="210"/>
      <c r="I26" s="211"/>
      <c r="J26" s="44">
        <v>50</v>
      </c>
      <c r="K26" s="43" t="str">
        <f>IF('02(従来)'!F13="","",'02(従来)'!F13)</f>
        <v/>
      </c>
      <c r="L26" s="212" t="str">
        <f>IF('02(従来)'!G13="","",'02(従来)'!G13)</f>
        <v/>
      </c>
      <c r="M26" s="213"/>
      <c r="N26" s="214" t="str">
        <f t="shared" si="0"/>
        <v/>
      </c>
      <c r="O26" s="215"/>
      <c r="P26" s="216" t="str">
        <f>IF('02(従来)'!I12="","",'02(従来)'!I12)</f>
        <v/>
      </c>
      <c r="Q26" s="217"/>
      <c r="R26" s="218"/>
      <c r="S26" s="12"/>
      <c r="V26" s="45"/>
    </row>
    <row r="27" spans="2:27" ht="13.5" hidden="1" customHeight="1" x14ac:dyDescent="0.15">
      <c r="B27" s="11"/>
      <c r="C27" s="206" t="str">
        <f>IF('02(従来)'!B14="","",'02(従来)'!B14)</f>
        <v/>
      </c>
      <c r="D27" s="207"/>
      <c r="E27" s="208"/>
      <c r="F27" s="209" t="str">
        <f>IF('02(従来)'!D14="","",'02(従来)'!D14)</f>
        <v/>
      </c>
      <c r="G27" s="210"/>
      <c r="H27" s="210"/>
      <c r="I27" s="211"/>
      <c r="J27" s="44">
        <v>50</v>
      </c>
      <c r="K27" s="43" t="str">
        <f>IF('02(従来)'!F15="","",'02(従来)'!F15)</f>
        <v/>
      </c>
      <c r="L27" s="212" t="str">
        <f>IF('02(従来)'!G15="","",'02(従来)'!G15)</f>
        <v/>
      </c>
      <c r="M27" s="213"/>
      <c r="N27" s="214" t="str">
        <f t="shared" si="0"/>
        <v/>
      </c>
      <c r="O27" s="215"/>
      <c r="P27" s="216" t="str">
        <f>IF('02(従来)'!I14="","",'02(従来)'!I14)</f>
        <v/>
      </c>
      <c r="Q27" s="217"/>
      <c r="R27" s="218"/>
      <c r="S27" s="12"/>
    </row>
    <row r="28" spans="2:27" ht="13.5" hidden="1" customHeight="1" x14ac:dyDescent="0.15">
      <c r="B28" s="11"/>
      <c r="C28" s="206" t="str">
        <f>IF('02(従来)'!B16="","",'02(従来)'!B16)</f>
        <v/>
      </c>
      <c r="D28" s="207"/>
      <c r="E28" s="208"/>
      <c r="F28" s="187" t="str">
        <f>IF('02(従来)'!D16="","",'02(従来)'!D16)</f>
        <v/>
      </c>
      <c r="G28" s="188"/>
      <c r="H28" s="188"/>
      <c r="I28" s="189"/>
      <c r="J28" s="44"/>
      <c r="K28" s="43" t="str">
        <f>IF('02(従来)'!F17="","",'02(従来)'!F17)</f>
        <v/>
      </c>
      <c r="L28" s="212" t="str">
        <f>IF('02(従来)'!G17="","",'02(従来)'!G17)</f>
        <v/>
      </c>
      <c r="M28" s="213"/>
      <c r="N28" s="214" t="str">
        <f t="shared" si="0"/>
        <v/>
      </c>
      <c r="O28" s="215"/>
      <c r="P28" s="216" t="str">
        <f>IF('02(従来)'!I16="","",'02(従来)'!I16)</f>
        <v/>
      </c>
      <c r="Q28" s="217"/>
      <c r="R28" s="218"/>
      <c r="S28" s="12"/>
    </row>
    <row r="29" spans="2:27" ht="13.5" hidden="1" customHeight="1" x14ac:dyDescent="0.15">
      <c r="B29" s="11"/>
      <c r="C29" s="206" t="str">
        <f>IF('02(従来)'!B18="","",'02(従来)'!B18)</f>
        <v/>
      </c>
      <c r="D29" s="207"/>
      <c r="E29" s="208"/>
      <c r="F29" s="209" t="str">
        <f>IF('02(従来)'!D18="","",'02(従来)'!D18)</f>
        <v/>
      </c>
      <c r="G29" s="210"/>
      <c r="H29" s="210"/>
      <c r="I29" s="211"/>
      <c r="J29" s="46"/>
      <c r="K29" s="43" t="str">
        <f>IF('02(従来)'!F19="","",'02(従来)'!F19)</f>
        <v/>
      </c>
      <c r="L29" s="212" t="str">
        <f>IF('02(従来)'!G19="","",'02(従来)'!G19)</f>
        <v/>
      </c>
      <c r="M29" s="213"/>
      <c r="N29" s="214" t="str">
        <f t="shared" si="0"/>
        <v/>
      </c>
      <c r="O29" s="215"/>
      <c r="P29" s="216" t="str">
        <f>IF('02(従来)'!I18="","",'02(従来)'!I18)</f>
        <v/>
      </c>
      <c r="Q29" s="217"/>
      <c r="R29" s="218"/>
      <c r="S29" s="12"/>
      <c r="V29" s="47"/>
    </row>
    <row r="30" spans="2:27" ht="13.5" hidden="1" customHeight="1" x14ac:dyDescent="0.15">
      <c r="B30" s="11"/>
      <c r="C30" s="206" t="str">
        <f>IF('02(従来)'!B20="","",'02(従来)'!B20)</f>
        <v/>
      </c>
      <c r="D30" s="207"/>
      <c r="E30" s="208"/>
      <c r="F30" s="187" t="str">
        <f>IF('02(従来)'!D20="","",'02(従来)'!D20)</f>
        <v/>
      </c>
      <c r="G30" s="188"/>
      <c r="H30" s="188"/>
      <c r="I30" s="189"/>
      <c r="J30" s="48"/>
      <c r="K30" s="49" t="str">
        <f>IF('02(従来)'!F21="","",'02(従来)'!F21)</f>
        <v/>
      </c>
      <c r="L30" s="212" t="str">
        <f>IF('02(従来)'!G21="","",'02(従来)'!G21)</f>
        <v/>
      </c>
      <c r="M30" s="213"/>
      <c r="N30" s="214" t="str">
        <f t="shared" si="0"/>
        <v/>
      </c>
      <c r="O30" s="215"/>
      <c r="P30" s="216" t="str">
        <f>IF('02(従来)'!I20="","",'02(従来)'!I20)</f>
        <v/>
      </c>
      <c r="Q30" s="217"/>
      <c r="R30" s="218"/>
      <c r="S30" s="12"/>
      <c r="V30" s="47"/>
    </row>
    <row r="31" spans="2:27" ht="13.5" hidden="1" customHeight="1" x14ac:dyDescent="0.15">
      <c r="B31" s="11"/>
      <c r="C31" s="206" t="str">
        <f>IF('02(従来)'!B22="","",'02(従来)'!B22)</f>
        <v/>
      </c>
      <c r="D31" s="207"/>
      <c r="E31" s="208"/>
      <c r="F31" s="209" t="str">
        <f>IF('02(従来)'!D22="","",'02(従来)'!D22)</f>
        <v/>
      </c>
      <c r="G31" s="210"/>
      <c r="H31" s="210"/>
      <c r="I31" s="211"/>
      <c r="J31" s="44"/>
      <c r="K31" s="43" t="str">
        <f>IF('02(従来)'!F23="","",'02(従来)'!F23)</f>
        <v/>
      </c>
      <c r="L31" s="212" t="str">
        <f>IF('02(従来)'!G23="","",'02(従来)'!G23)</f>
        <v/>
      </c>
      <c r="M31" s="213"/>
      <c r="N31" s="214" t="str">
        <f t="shared" si="0"/>
        <v/>
      </c>
      <c r="O31" s="215"/>
      <c r="P31" s="216" t="str">
        <f>IF('02(従来)'!I22="","",'02(従来)'!I22)</f>
        <v/>
      </c>
      <c r="Q31" s="217"/>
      <c r="R31" s="218"/>
      <c r="S31" s="12"/>
      <c r="X31" s="251"/>
      <c r="Y31" s="251"/>
      <c r="Z31" s="251"/>
      <c r="AA31" s="251"/>
    </row>
    <row r="32" spans="2:27" ht="13.5" hidden="1" customHeight="1" x14ac:dyDescent="0.15">
      <c r="B32" s="11"/>
      <c r="C32" s="206" t="str">
        <f>IF('02(従来)'!B24="","",'02(従来)'!B24)</f>
        <v/>
      </c>
      <c r="D32" s="207"/>
      <c r="E32" s="208"/>
      <c r="F32" s="209" t="str">
        <f>IF('02(従来)'!D24="","",'02(従来)'!D24)</f>
        <v/>
      </c>
      <c r="G32" s="210"/>
      <c r="H32" s="210"/>
      <c r="I32" s="211"/>
      <c r="J32" s="44"/>
      <c r="K32" s="43" t="str">
        <f>IF('02(従来)'!F25="","",'02(従来)'!F25)</f>
        <v/>
      </c>
      <c r="L32" s="212" t="str">
        <f>IF('02(従来)'!G25="","",'02(従来)'!G25)</f>
        <v/>
      </c>
      <c r="M32" s="213"/>
      <c r="N32" s="214" t="str">
        <f t="shared" si="0"/>
        <v/>
      </c>
      <c r="O32" s="215"/>
      <c r="P32" s="216" t="str">
        <f>IF('02(従来)'!I24="","",'02(従来)'!I24)</f>
        <v/>
      </c>
      <c r="Q32" s="217"/>
      <c r="R32" s="218"/>
      <c r="S32" s="12"/>
      <c r="X32" s="50"/>
      <c r="Y32" s="50"/>
      <c r="Z32" s="50"/>
      <c r="AA32" s="50"/>
    </row>
    <row r="33" spans="1:19" ht="13.5" customHeight="1" x14ac:dyDescent="0.15">
      <c r="A33" s="12"/>
      <c r="B33" s="11"/>
      <c r="C33" s="243" t="s">
        <v>72</v>
      </c>
      <c r="D33" s="244"/>
      <c r="E33" s="245"/>
      <c r="F33" s="209"/>
      <c r="G33" s="210"/>
      <c r="H33" s="210"/>
      <c r="I33" s="211"/>
      <c r="J33" s="44">
        <f>$H$20</f>
        <v>100</v>
      </c>
      <c r="K33" s="51" t="str">
        <f>J20</f>
        <v>本</v>
      </c>
      <c r="L33" s="246"/>
      <c r="M33" s="247"/>
      <c r="N33" s="248">
        <f>SUM(N23:O31)</f>
        <v>1155340</v>
      </c>
      <c r="O33" s="249"/>
      <c r="P33" s="250"/>
      <c r="Q33" s="250"/>
      <c r="R33" s="250"/>
      <c r="S33" s="12"/>
    </row>
    <row r="34" spans="1:19" ht="13.5" customHeight="1" x14ac:dyDescent="0.15">
      <c r="A34" s="12"/>
      <c r="B34" s="11"/>
      <c r="C34" s="231" t="s">
        <v>73</v>
      </c>
      <c r="D34" s="232"/>
      <c r="E34" s="233"/>
      <c r="F34" s="234"/>
      <c r="G34" s="235"/>
      <c r="H34" s="235"/>
      <c r="I34" s="236"/>
      <c r="J34" s="52">
        <v>1</v>
      </c>
      <c r="K34" s="51" t="str">
        <f>J20</f>
        <v>本</v>
      </c>
      <c r="L34" s="237"/>
      <c r="M34" s="238"/>
      <c r="N34" s="239">
        <f>N33/J33</f>
        <v>11553.4</v>
      </c>
      <c r="O34" s="240"/>
      <c r="P34" s="241"/>
      <c r="Q34" s="241"/>
      <c r="R34" s="241"/>
      <c r="S34" s="12"/>
    </row>
    <row r="35" spans="1:19" ht="13.5" customHeight="1" x14ac:dyDescent="0.15">
      <c r="A35" s="12"/>
      <c r="B35" s="11"/>
      <c r="C35" s="53" t="str">
        <f>D12</f>
        <v>資材単価＝R04 .01 建設物価</v>
      </c>
      <c r="D35" s="54"/>
      <c r="E35" s="54"/>
      <c r="F35" s="55"/>
      <c r="G35" s="55"/>
      <c r="H35" s="55"/>
      <c r="I35" s="55"/>
      <c r="J35" s="56"/>
      <c r="K35" s="27"/>
      <c r="L35" s="57"/>
      <c r="M35" s="57"/>
      <c r="N35" s="58"/>
      <c r="O35" s="58"/>
      <c r="P35" s="59"/>
      <c r="Q35" s="59"/>
      <c r="R35" s="59"/>
      <c r="S35" s="12"/>
    </row>
    <row r="36" spans="1:19" ht="13.5" customHeight="1" x14ac:dyDescent="0.15">
      <c r="A36" s="12"/>
      <c r="B36" s="11"/>
      <c r="C36" s="60" t="str">
        <f>D13</f>
        <v>労務単価＝R03公共工事設計労務単価　香川県</v>
      </c>
      <c r="S36" s="12"/>
    </row>
    <row r="37" spans="1:19" ht="13.5" customHeight="1" x14ac:dyDescent="0.15">
      <c r="B37" s="11"/>
      <c r="C37" s="60"/>
      <c r="P37" s="45"/>
      <c r="S37" s="12"/>
    </row>
    <row r="38" spans="1:19" ht="13.5" customHeight="1" x14ac:dyDescent="0.15">
      <c r="B38" s="242" t="s">
        <v>30</v>
      </c>
      <c r="C38" s="222"/>
      <c r="D38" s="222"/>
      <c r="E38" s="21" t="str">
        <f>F10</f>
        <v>杭精度管理システム「インプラントNAVI」</v>
      </c>
      <c r="S38" s="12"/>
    </row>
    <row r="39" spans="1:19" ht="13.5" customHeight="1" x14ac:dyDescent="0.15">
      <c r="B39" s="11"/>
      <c r="D39" s="4" t="s">
        <v>0</v>
      </c>
      <c r="S39" s="12"/>
    </row>
    <row r="40" spans="1:19" ht="13.5" customHeight="1" x14ac:dyDescent="0.15">
      <c r="B40" s="11"/>
      <c r="C40" s="222" t="s">
        <v>27</v>
      </c>
      <c r="D40" s="222"/>
      <c r="E40" s="222"/>
      <c r="H40" s="172">
        <f>$H$7</f>
        <v>100</v>
      </c>
      <c r="I40" s="172"/>
      <c r="J40" s="39" t="str">
        <f>$J$7</f>
        <v>本</v>
      </c>
      <c r="S40" s="12"/>
    </row>
    <row r="41" spans="1:19" ht="13.5" customHeight="1" x14ac:dyDescent="0.15">
      <c r="B41" s="11"/>
      <c r="C41" s="223" t="s">
        <v>74</v>
      </c>
      <c r="D41" s="224"/>
      <c r="E41" s="224"/>
      <c r="F41" s="224"/>
      <c r="G41" s="224"/>
      <c r="H41" s="224"/>
      <c r="I41" s="224"/>
      <c r="J41" s="224"/>
      <c r="K41" s="224"/>
      <c r="L41" s="224"/>
      <c r="M41" s="224"/>
      <c r="N41" s="224"/>
      <c r="O41" s="224"/>
      <c r="P41" s="224"/>
      <c r="Q41" s="224"/>
      <c r="R41" s="225"/>
      <c r="S41" s="12"/>
    </row>
    <row r="42" spans="1:19" ht="13.5" customHeight="1" x14ac:dyDescent="0.15">
      <c r="B42" s="11"/>
      <c r="C42" s="226" t="s">
        <v>46</v>
      </c>
      <c r="D42" s="227"/>
      <c r="E42" s="228"/>
      <c r="F42" s="226" t="s">
        <v>47</v>
      </c>
      <c r="G42" s="227"/>
      <c r="H42" s="227"/>
      <c r="I42" s="228"/>
      <c r="J42" s="40" t="s">
        <v>48</v>
      </c>
      <c r="K42" s="41" t="s">
        <v>49</v>
      </c>
      <c r="L42" s="226" t="s">
        <v>50</v>
      </c>
      <c r="M42" s="228"/>
      <c r="N42" s="226" t="s">
        <v>51</v>
      </c>
      <c r="O42" s="228"/>
      <c r="P42" s="229" t="s">
        <v>52</v>
      </c>
      <c r="Q42" s="229"/>
      <c r="R42" s="230"/>
      <c r="S42" s="12"/>
    </row>
    <row r="43" spans="1:19" ht="13.5" customHeight="1" x14ac:dyDescent="0.15">
      <c r="B43" s="11"/>
      <c r="C43" s="206" t="str">
        <f>IF('02(新)'!B6="","",'02(新)'!B6)</f>
        <v>測量技師</v>
      </c>
      <c r="D43" s="207"/>
      <c r="E43" s="208"/>
      <c r="F43" s="219" t="str">
        <f>IF('02(新)'!D6="","",'02(新)'!D6)</f>
        <v/>
      </c>
      <c r="G43" s="220"/>
      <c r="H43" s="220"/>
      <c r="I43" s="221"/>
      <c r="J43" s="108">
        <v>5</v>
      </c>
      <c r="K43" s="43" t="str">
        <f>IF('02(新)'!F7="","",'02(新)'!F7)</f>
        <v>人</v>
      </c>
      <c r="L43" s="212">
        <f>IF('02(新)'!G7="","",'02(新)'!G7)</f>
        <v>40000</v>
      </c>
      <c r="M43" s="213"/>
      <c r="N43" s="214">
        <f>IFERROR(ROUNDDOWN(J43*L43,0),"")</f>
        <v>200000</v>
      </c>
      <c r="O43" s="215"/>
      <c r="P43" s="216" t="str">
        <f>IF('02(新)'!I6="","",'02(新)'!I6)</f>
        <v/>
      </c>
      <c r="Q43" s="217"/>
      <c r="R43" s="218"/>
      <c r="S43" s="12"/>
    </row>
    <row r="44" spans="1:19" ht="13.5" customHeight="1" x14ac:dyDescent="0.15">
      <c r="B44" s="11"/>
      <c r="C44" s="206" t="str">
        <f>IF('02(新)'!B8="","",'02(新)'!B8)</f>
        <v>機械損料</v>
      </c>
      <c r="D44" s="207"/>
      <c r="E44" s="208"/>
      <c r="F44" s="219" t="str">
        <f>IF('02(新)'!D8="","",'02(新)'!D8)</f>
        <v>トータルステーション損料</v>
      </c>
      <c r="G44" s="220"/>
      <c r="H44" s="220"/>
      <c r="I44" s="221"/>
      <c r="J44" s="108">
        <v>25.5</v>
      </c>
      <c r="K44" s="43" t="str">
        <f>IF('02(新)'!F9="","",'02(新)'!F9)</f>
        <v>日</v>
      </c>
      <c r="L44" s="212">
        <f>IF('02(新)'!G9="","",'02(新)'!G9)</f>
        <v>7000</v>
      </c>
      <c r="M44" s="213">
        <f>IF('02(従来)'!H9="","",'02(従来)'!H9)</f>
        <v>355200</v>
      </c>
      <c r="N44" s="214">
        <f t="shared" ref="N44:N52" si="1">IFERROR(ROUNDDOWN(J44*L44,0),"")</f>
        <v>178500</v>
      </c>
      <c r="O44" s="215"/>
      <c r="P44" s="216" t="str">
        <f>IF('02(新)'!I8="","",'02(新)'!I8)</f>
        <v/>
      </c>
      <c r="Q44" s="217"/>
      <c r="R44" s="218"/>
      <c r="S44" s="12"/>
    </row>
    <row r="45" spans="1:19" ht="13.5" customHeight="1" x14ac:dyDescent="0.15">
      <c r="B45" s="11"/>
      <c r="C45" s="206" t="str">
        <f>IF('02(新)'!B10="","",'02(新)'!B10)</f>
        <v>システム費</v>
      </c>
      <c r="D45" s="207"/>
      <c r="E45" s="208"/>
      <c r="F45" s="209" t="str">
        <f>IF('02(新)'!D10="","",'02(新)'!D10)</f>
        <v>ソフト費、PC等</v>
      </c>
      <c r="G45" s="210"/>
      <c r="H45" s="210"/>
      <c r="I45" s="211"/>
      <c r="J45" s="108">
        <v>25.5</v>
      </c>
      <c r="K45" s="43" t="str">
        <f>IF('02(新)'!F11="","",'02(新)'!F11)</f>
        <v>日</v>
      </c>
      <c r="L45" s="212">
        <f>IF('02(新)'!G11="","",'02(新)'!G11)</f>
        <v>19520</v>
      </c>
      <c r="M45" s="213">
        <f>IF('02(従来)'!H11="","",'02(従来)'!H11)</f>
        <v>160140</v>
      </c>
      <c r="N45" s="214">
        <f t="shared" si="1"/>
        <v>497760</v>
      </c>
      <c r="O45" s="215"/>
      <c r="P45" s="216" t="str">
        <f>IF('02(新)'!I10="","",'02(新)'!I10)</f>
        <v/>
      </c>
      <c r="Q45" s="217"/>
      <c r="R45" s="218"/>
      <c r="S45" s="12"/>
    </row>
    <row r="46" spans="1:19" ht="13.5" hidden="1" customHeight="1" x14ac:dyDescent="0.15">
      <c r="B46" s="11"/>
      <c r="C46" s="206" t="str">
        <f>IF('02(新)'!B12="","",'02(新)'!B12)</f>
        <v/>
      </c>
      <c r="D46" s="207"/>
      <c r="E46" s="208"/>
      <c r="F46" s="209" t="str">
        <f>IF('02(新)'!D12="","",'02(新)'!D12)</f>
        <v/>
      </c>
      <c r="G46" s="210"/>
      <c r="H46" s="210"/>
      <c r="I46" s="211"/>
      <c r="J46" s="44">
        <v>0.63</v>
      </c>
      <c r="K46" s="43" t="str">
        <f>IF('02(新)'!F13="","",'02(新)'!F13)</f>
        <v/>
      </c>
      <c r="L46" s="212" t="str">
        <f>IF('02(新)'!G13="","",'02(新)'!G13)</f>
        <v/>
      </c>
      <c r="M46" s="213" t="str">
        <f>IF('02(従来)'!H13="","",'02(従来)'!H13)</f>
        <v/>
      </c>
      <c r="N46" s="214" t="str">
        <f t="shared" si="1"/>
        <v/>
      </c>
      <c r="O46" s="215"/>
      <c r="P46" s="216" t="str">
        <f>IF('02(新)'!I12="","",'02(新)'!I12)</f>
        <v/>
      </c>
      <c r="Q46" s="217"/>
      <c r="R46" s="218"/>
      <c r="S46" s="12"/>
    </row>
    <row r="47" spans="1:19" ht="13.5" hidden="1" customHeight="1" x14ac:dyDescent="0.15">
      <c r="B47" s="11"/>
      <c r="C47" s="206" t="str">
        <f>IF('02(新)'!B14="","",'02(新)'!B14)</f>
        <v/>
      </c>
      <c r="D47" s="207"/>
      <c r="E47" s="208"/>
      <c r="F47" s="209" t="str">
        <f>IF('02(新)'!D14="","",'02(新)'!D14)</f>
        <v/>
      </c>
      <c r="G47" s="210"/>
      <c r="H47" s="210"/>
      <c r="I47" s="211"/>
      <c r="J47" s="44"/>
      <c r="K47" s="43" t="str">
        <f>IF('02(新)'!F15="","",'02(新)'!F15)</f>
        <v/>
      </c>
      <c r="L47" s="212" t="str">
        <f>IF('02(新)'!G15="","",'02(新)'!G15)</f>
        <v/>
      </c>
      <c r="M47" s="213" t="str">
        <f>IF('02(従来)'!H15="","",'02(従来)'!H15)</f>
        <v/>
      </c>
      <c r="N47" s="214" t="str">
        <f t="shared" si="1"/>
        <v/>
      </c>
      <c r="O47" s="215"/>
      <c r="P47" s="216" t="str">
        <f>IF('02(新)'!I14="","",'02(新)'!I14)</f>
        <v/>
      </c>
      <c r="Q47" s="217"/>
      <c r="R47" s="218"/>
      <c r="S47" s="12"/>
    </row>
    <row r="48" spans="1:19" ht="13.5" hidden="1" customHeight="1" x14ac:dyDescent="0.15">
      <c r="B48" s="11"/>
      <c r="C48" s="206" t="str">
        <f>IF('02(新)'!B16="","",'02(新)'!B16)</f>
        <v/>
      </c>
      <c r="D48" s="207"/>
      <c r="E48" s="208"/>
      <c r="F48" s="187" t="str">
        <f>IF('02(新)'!D16="","",'02(新)'!D16)</f>
        <v/>
      </c>
      <c r="G48" s="188"/>
      <c r="H48" s="188"/>
      <c r="I48" s="189"/>
      <c r="J48" s="44"/>
      <c r="K48" s="43" t="str">
        <f>IF('02(新)'!F17="","",'02(新)'!F17)</f>
        <v/>
      </c>
      <c r="L48" s="212" t="str">
        <f>IF('02(新)'!G17="","",'02(新)'!G17)</f>
        <v/>
      </c>
      <c r="M48" s="213" t="str">
        <f>IF('02(従来)'!H17="","",'02(従来)'!H17)</f>
        <v/>
      </c>
      <c r="N48" s="214" t="str">
        <f t="shared" si="1"/>
        <v/>
      </c>
      <c r="O48" s="215"/>
      <c r="P48" s="216" t="str">
        <f>IF('02(新)'!I16="","",'02(新)'!I16)</f>
        <v/>
      </c>
      <c r="Q48" s="217"/>
      <c r="R48" s="218"/>
      <c r="S48" s="12"/>
    </row>
    <row r="49" spans="1:22" ht="13.5" hidden="1" customHeight="1" x14ac:dyDescent="0.15">
      <c r="B49" s="11"/>
      <c r="C49" s="206" t="str">
        <f>IF('02(新)'!B18="","",'02(新)'!B18)</f>
        <v/>
      </c>
      <c r="D49" s="207"/>
      <c r="E49" s="208"/>
      <c r="F49" s="209" t="str">
        <f>IF('02(新)'!D18="","",'02(新)'!D18)</f>
        <v/>
      </c>
      <c r="G49" s="210"/>
      <c r="H49" s="210"/>
      <c r="I49" s="211"/>
      <c r="J49" s="46"/>
      <c r="K49" s="43" t="str">
        <f>IF('02(新)'!F19="","",'02(新)'!F19)</f>
        <v/>
      </c>
      <c r="L49" s="212" t="str">
        <f>IF('02(新)'!G19="","",'02(新)'!G19)</f>
        <v/>
      </c>
      <c r="M49" s="213" t="str">
        <f>IF('02(従来)'!H19="","",'02(従来)'!H19)</f>
        <v/>
      </c>
      <c r="N49" s="214" t="str">
        <f t="shared" si="1"/>
        <v/>
      </c>
      <c r="O49" s="215"/>
      <c r="P49" s="216" t="str">
        <f>IF('02(新)'!I18="","",'02(新)'!I18)</f>
        <v/>
      </c>
      <c r="Q49" s="217"/>
      <c r="R49" s="218"/>
      <c r="S49" s="12"/>
      <c r="V49" s="47"/>
    </row>
    <row r="50" spans="1:22" ht="13.5" hidden="1" customHeight="1" x14ac:dyDescent="0.15">
      <c r="B50" s="11"/>
      <c r="C50" s="206" t="str">
        <f>IF('02(新)'!B20="","",'02(新)'!B20)</f>
        <v/>
      </c>
      <c r="D50" s="207"/>
      <c r="E50" s="208"/>
      <c r="F50" s="187" t="str">
        <f>IF('02(新)'!D20="","",'02(新)'!D20)</f>
        <v/>
      </c>
      <c r="G50" s="188"/>
      <c r="H50" s="188"/>
      <c r="I50" s="189"/>
      <c r="J50" s="48"/>
      <c r="K50" s="49" t="str">
        <f>IF('02(新)'!F21="","",'02(新)'!F21)</f>
        <v/>
      </c>
      <c r="L50" s="212" t="str">
        <f>IF('02(新)'!G21="","",'02(新)'!G21)</f>
        <v/>
      </c>
      <c r="M50" s="213" t="str">
        <f>IF('02(従来)'!H21="","",'02(従来)'!H21)</f>
        <v/>
      </c>
      <c r="N50" s="214" t="str">
        <f t="shared" si="1"/>
        <v/>
      </c>
      <c r="O50" s="215"/>
      <c r="P50" s="216" t="str">
        <f>IF('02(新)'!I20="","",'02(新)'!I20)</f>
        <v/>
      </c>
      <c r="Q50" s="217"/>
      <c r="R50" s="218"/>
      <c r="S50" s="12"/>
      <c r="V50" s="47"/>
    </row>
    <row r="51" spans="1:22" ht="13.5" hidden="1" customHeight="1" x14ac:dyDescent="0.15">
      <c r="B51" s="11"/>
      <c r="C51" s="206" t="str">
        <f>IF('02(新)'!B22="","",'02(新)'!B22)</f>
        <v/>
      </c>
      <c r="D51" s="207"/>
      <c r="E51" s="208"/>
      <c r="F51" s="209" t="str">
        <f>IF('02(新)'!D22="","",'02(新)'!D22)</f>
        <v/>
      </c>
      <c r="G51" s="210"/>
      <c r="H51" s="210"/>
      <c r="I51" s="211"/>
      <c r="J51" s="44"/>
      <c r="K51" s="43" t="str">
        <f>IF('02(新)'!F23="","",'02(新)'!F23)</f>
        <v/>
      </c>
      <c r="L51" s="212" t="str">
        <f>IF('02(新)'!G23="","",'02(新)'!G23)</f>
        <v/>
      </c>
      <c r="M51" s="213" t="str">
        <f>IF('02(従来)'!H23="","",'02(従来)'!H23)</f>
        <v/>
      </c>
      <c r="N51" s="214" t="str">
        <f t="shared" si="1"/>
        <v/>
      </c>
      <c r="O51" s="215"/>
      <c r="P51" s="216" t="str">
        <f>IF('02(新)'!I22="","",'02(新)'!I22)</f>
        <v/>
      </c>
      <c r="Q51" s="217"/>
      <c r="R51" s="218"/>
      <c r="S51" s="12"/>
    </row>
    <row r="52" spans="1:22" ht="13.5" hidden="1" customHeight="1" x14ac:dyDescent="0.15">
      <c r="B52" s="11"/>
      <c r="C52" s="206" t="str">
        <f>IF('02(新)'!B24="","",'02(新)'!B24)</f>
        <v/>
      </c>
      <c r="D52" s="207"/>
      <c r="E52" s="208"/>
      <c r="F52" s="209" t="str">
        <f>IF('02(新)'!D24="","",'02(新)'!D24)</f>
        <v/>
      </c>
      <c r="G52" s="210"/>
      <c r="H52" s="210"/>
      <c r="I52" s="211"/>
      <c r="J52" s="44"/>
      <c r="K52" s="43" t="str">
        <f>IF('02(新)'!F25="","",'02(新)'!F25)</f>
        <v/>
      </c>
      <c r="L52" s="212" t="str">
        <f>IF('02(新)'!G25="","",'02(新)'!G25)</f>
        <v/>
      </c>
      <c r="M52" s="213" t="str">
        <f>IF('02(従来)'!H24="","",'02(従来)'!H24)</f>
        <v/>
      </c>
      <c r="N52" s="214" t="str">
        <f t="shared" si="1"/>
        <v/>
      </c>
      <c r="O52" s="215"/>
      <c r="P52" s="216" t="str">
        <f>IF('02(新)'!I24="","",'02(新)'!I24)</f>
        <v/>
      </c>
      <c r="Q52" s="217"/>
      <c r="R52" s="218"/>
      <c r="S52" s="12"/>
    </row>
    <row r="53" spans="1:22" ht="13.5" customHeight="1" x14ac:dyDescent="0.15">
      <c r="A53" s="12"/>
      <c r="B53" s="11"/>
      <c r="C53" s="184" t="s">
        <v>72</v>
      </c>
      <c r="D53" s="185"/>
      <c r="E53" s="186"/>
      <c r="F53" s="187"/>
      <c r="G53" s="188"/>
      <c r="H53" s="188"/>
      <c r="I53" s="189"/>
      <c r="J53" s="61">
        <f>$H$20</f>
        <v>100</v>
      </c>
      <c r="K53" s="62" t="str">
        <f>J40</f>
        <v>本</v>
      </c>
      <c r="L53" s="190"/>
      <c r="M53" s="191"/>
      <c r="N53" s="192">
        <f>SUM(N43:O51)</f>
        <v>876260</v>
      </c>
      <c r="O53" s="193"/>
      <c r="P53" s="194"/>
      <c r="Q53" s="194"/>
      <c r="R53" s="194"/>
      <c r="S53" s="12"/>
    </row>
    <row r="54" spans="1:22" ht="13.5" customHeight="1" x14ac:dyDescent="0.15">
      <c r="A54" s="12"/>
      <c r="B54" s="11"/>
      <c r="C54" s="195" t="s">
        <v>73</v>
      </c>
      <c r="D54" s="196"/>
      <c r="E54" s="197"/>
      <c r="F54" s="198"/>
      <c r="G54" s="199"/>
      <c r="H54" s="199"/>
      <c r="I54" s="200"/>
      <c r="J54" s="63">
        <v>1</v>
      </c>
      <c r="K54" s="62" t="str">
        <f>J40</f>
        <v>本</v>
      </c>
      <c r="L54" s="201"/>
      <c r="M54" s="202"/>
      <c r="N54" s="203">
        <f>N53/J53</f>
        <v>8762.6</v>
      </c>
      <c r="O54" s="204"/>
      <c r="P54" s="205"/>
      <c r="Q54" s="205"/>
      <c r="R54" s="205"/>
      <c r="S54" s="12"/>
    </row>
    <row r="55" spans="1:22" ht="13.5" customHeight="1" x14ac:dyDescent="0.15">
      <c r="A55" s="12"/>
      <c r="B55" s="11"/>
      <c r="C55" s="53" t="str">
        <f>D12</f>
        <v>資材単価＝R04 .01 建設物価</v>
      </c>
      <c r="D55" s="54"/>
      <c r="E55" s="54"/>
      <c r="F55" s="55"/>
      <c r="G55" s="55"/>
      <c r="H55" s="55"/>
      <c r="I55" s="55"/>
      <c r="J55" s="56"/>
      <c r="K55" s="27"/>
      <c r="L55" s="57"/>
      <c r="M55" s="57"/>
      <c r="N55" s="58"/>
      <c r="O55" s="58"/>
      <c r="P55" s="59"/>
      <c r="Q55" s="59"/>
      <c r="R55" s="59"/>
      <c r="S55" s="12"/>
    </row>
    <row r="56" spans="1:22" ht="13.5" customHeight="1" x14ac:dyDescent="0.15">
      <c r="A56" s="12"/>
      <c r="B56" s="11"/>
      <c r="C56" s="53" t="str">
        <f>D13</f>
        <v>労務単価＝R03公共工事設計労務単価　香川県</v>
      </c>
      <c r="S56" s="12"/>
    </row>
    <row r="57" spans="1:22" ht="13.5" customHeight="1" x14ac:dyDescent="0.15">
      <c r="B57" s="11"/>
      <c r="S57" s="12"/>
    </row>
    <row r="58" spans="1:22" ht="13.5" customHeight="1" x14ac:dyDescent="0.15">
      <c r="B58" s="11" t="s">
        <v>31</v>
      </c>
      <c r="S58" s="12"/>
    </row>
    <row r="59" spans="1:22" ht="14.1" customHeight="1" x14ac:dyDescent="0.15">
      <c r="B59" s="170" t="s">
        <v>9</v>
      </c>
      <c r="C59" s="171"/>
      <c r="D59" s="171"/>
      <c r="H59" s="172">
        <f>$H$7</f>
        <v>100</v>
      </c>
      <c r="I59" s="172"/>
      <c r="J59" s="39" t="str">
        <f>$J$7</f>
        <v>本</v>
      </c>
      <c r="S59" s="12"/>
    </row>
    <row r="60" spans="1:22" ht="14.1" customHeight="1" x14ac:dyDescent="0.15">
      <c r="B60" s="11"/>
      <c r="C60" s="173" t="s">
        <v>32</v>
      </c>
      <c r="D60" s="174"/>
      <c r="E60" s="174"/>
      <c r="F60" s="174"/>
      <c r="G60" s="175"/>
      <c r="H60" s="173" t="s">
        <v>33</v>
      </c>
      <c r="I60" s="175"/>
      <c r="J60" s="64" t="s">
        <v>34</v>
      </c>
      <c r="K60" s="176" t="s">
        <v>75</v>
      </c>
      <c r="L60" s="177"/>
      <c r="M60" s="178"/>
      <c r="N60" s="173" t="s">
        <v>35</v>
      </c>
      <c r="O60" s="175"/>
      <c r="P60" s="179" t="s">
        <v>36</v>
      </c>
      <c r="Q60" s="179"/>
      <c r="R60" s="179"/>
      <c r="S60" s="12"/>
    </row>
    <row r="61" spans="1:22" ht="15" customHeight="1" x14ac:dyDescent="0.15">
      <c r="B61" s="11"/>
      <c r="C61" s="153" t="s">
        <v>152</v>
      </c>
      <c r="D61" s="162"/>
      <c r="E61" s="162"/>
      <c r="F61" s="162"/>
      <c r="G61" s="163"/>
      <c r="H61" s="182">
        <v>100</v>
      </c>
      <c r="I61" s="183"/>
      <c r="J61" s="65" t="s">
        <v>153</v>
      </c>
      <c r="K61" s="66"/>
      <c r="L61" s="158"/>
      <c r="M61" s="159"/>
      <c r="N61" s="160">
        <v>25.5</v>
      </c>
      <c r="O61" s="161"/>
      <c r="P61" s="166"/>
      <c r="Q61" s="167"/>
      <c r="R61" s="168"/>
      <c r="S61" s="12"/>
    </row>
    <row r="62" spans="1:22" ht="15" hidden="1" customHeight="1" x14ac:dyDescent="0.15">
      <c r="B62" s="11"/>
      <c r="C62" s="153"/>
      <c r="D62" s="162"/>
      <c r="E62" s="162"/>
      <c r="F62" s="162"/>
      <c r="G62" s="163"/>
      <c r="H62" s="180"/>
      <c r="I62" s="181"/>
      <c r="J62" s="65"/>
      <c r="K62" s="66"/>
      <c r="L62" s="158"/>
      <c r="M62" s="159"/>
      <c r="N62" s="160"/>
      <c r="O62" s="161"/>
      <c r="P62" s="67"/>
      <c r="Q62" s="68"/>
      <c r="R62" s="69"/>
      <c r="S62" s="12"/>
    </row>
    <row r="63" spans="1:22" ht="15" hidden="1" customHeight="1" x14ac:dyDescent="0.15">
      <c r="B63" s="11"/>
      <c r="C63" s="153"/>
      <c r="D63" s="162"/>
      <c r="E63" s="162"/>
      <c r="F63" s="162"/>
      <c r="G63" s="163"/>
      <c r="H63" s="180"/>
      <c r="I63" s="181"/>
      <c r="J63" s="65"/>
      <c r="K63" s="66"/>
      <c r="L63" s="158"/>
      <c r="M63" s="159"/>
      <c r="N63" s="160"/>
      <c r="O63" s="161"/>
      <c r="P63" s="67"/>
      <c r="Q63" s="68"/>
      <c r="R63" s="69"/>
      <c r="S63" s="12"/>
    </row>
    <row r="64" spans="1:22" ht="15" hidden="1" customHeight="1" x14ac:dyDescent="0.15">
      <c r="B64" s="11"/>
      <c r="C64" s="153"/>
      <c r="D64" s="162"/>
      <c r="E64" s="162"/>
      <c r="F64" s="162"/>
      <c r="G64" s="163"/>
      <c r="H64" s="180"/>
      <c r="I64" s="181"/>
      <c r="J64" s="65"/>
      <c r="K64" s="66"/>
      <c r="L64" s="158"/>
      <c r="M64" s="159"/>
      <c r="N64" s="160"/>
      <c r="O64" s="161"/>
      <c r="P64" s="67"/>
      <c r="Q64" s="68"/>
      <c r="R64" s="69"/>
      <c r="S64" s="12"/>
    </row>
    <row r="65" spans="2:19" ht="15" hidden="1" customHeight="1" x14ac:dyDescent="0.15">
      <c r="B65" s="11"/>
      <c r="C65" s="153"/>
      <c r="D65" s="162"/>
      <c r="E65" s="162"/>
      <c r="F65" s="162"/>
      <c r="G65" s="163"/>
      <c r="H65" s="180"/>
      <c r="I65" s="181"/>
      <c r="J65" s="65"/>
      <c r="K65" s="66"/>
      <c r="L65" s="158"/>
      <c r="M65" s="159"/>
      <c r="N65" s="160"/>
      <c r="O65" s="161"/>
      <c r="P65" s="67"/>
      <c r="Q65" s="68"/>
      <c r="R65" s="69"/>
      <c r="S65" s="12"/>
    </row>
    <row r="66" spans="2:19" ht="15" hidden="1" customHeight="1" x14ac:dyDescent="0.15">
      <c r="B66" s="11"/>
      <c r="C66" s="153" t="str">
        <f t="shared" ref="C66:C70" si="2">C28</f>
        <v/>
      </c>
      <c r="D66" s="162"/>
      <c r="E66" s="162"/>
      <c r="F66" s="162"/>
      <c r="G66" s="163"/>
      <c r="H66" s="180">
        <f t="shared" ref="H66:H70" si="3">J28</f>
        <v>0</v>
      </c>
      <c r="I66" s="181"/>
      <c r="J66" s="65" t="str">
        <f t="shared" ref="J66:J70" si="4">K28</f>
        <v/>
      </c>
      <c r="K66" s="70"/>
      <c r="L66" s="158"/>
      <c r="M66" s="159"/>
      <c r="N66" s="71"/>
      <c r="O66" s="72"/>
      <c r="P66" s="67"/>
      <c r="Q66" s="68"/>
      <c r="R66" s="69"/>
      <c r="S66" s="12"/>
    </row>
    <row r="67" spans="2:19" ht="15" hidden="1" customHeight="1" x14ac:dyDescent="0.15">
      <c r="B67" s="11"/>
      <c r="C67" s="153" t="str">
        <f t="shared" si="2"/>
        <v/>
      </c>
      <c r="D67" s="162"/>
      <c r="E67" s="162"/>
      <c r="F67" s="162"/>
      <c r="G67" s="163"/>
      <c r="H67" s="180">
        <f t="shared" si="3"/>
        <v>0</v>
      </c>
      <c r="I67" s="181"/>
      <c r="J67" s="65" t="str">
        <f t="shared" si="4"/>
        <v/>
      </c>
      <c r="K67" s="70"/>
      <c r="L67" s="158"/>
      <c r="M67" s="159"/>
      <c r="N67" s="71"/>
      <c r="O67" s="72"/>
      <c r="P67" s="67"/>
      <c r="Q67" s="68"/>
      <c r="R67" s="69"/>
      <c r="S67" s="12"/>
    </row>
    <row r="68" spans="2:19" ht="15" hidden="1" customHeight="1" x14ac:dyDescent="0.15">
      <c r="B68" s="11"/>
      <c r="C68" s="153" t="str">
        <f t="shared" si="2"/>
        <v/>
      </c>
      <c r="D68" s="162"/>
      <c r="E68" s="162"/>
      <c r="F68" s="162"/>
      <c r="G68" s="163"/>
      <c r="H68" s="180">
        <f t="shared" si="3"/>
        <v>0</v>
      </c>
      <c r="I68" s="181"/>
      <c r="J68" s="65" t="str">
        <f t="shared" si="4"/>
        <v/>
      </c>
      <c r="K68" s="70"/>
      <c r="L68" s="158"/>
      <c r="M68" s="159"/>
      <c r="N68" s="71"/>
      <c r="O68" s="72"/>
      <c r="P68" s="67"/>
      <c r="Q68" s="68"/>
      <c r="R68" s="69"/>
      <c r="S68" s="12"/>
    </row>
    <row r="69" spans="2:19" ht="15" hidden="1" customHeight="1" x14ac:dyDescent="0.15">
      <c r="B69" s="11"/>
      <c r="C69" s="153" t="str">
        <f t="shared" si="2"/>
        <v/>
      </c>
      <c r="D69" s="162"/>
      <c r="E69" s="162"/>
      <c r="F69" s="162"/>
      <c r="G69" s="163"/>
      <c r="H69" s="180">
        <f t="shared" si="3"/>
        <v>0</v>
      </c>
      <c r="I69" s="181"/>
      <c r="J69" s="65" t="str">
        <f t="shared" si="4"/>
        <v/>
      </c>
      <c r="K69" s="70"/>
      <c r="L69" s="158"/>
      <c r="M69" s="159"/>
      <c r="N69" s="71"/>
      <c r="O69" s="72"/>
      <c r="P69" s="67"/>
      <c r="Q69" s="68"/>
      <c r="R69" s="69"/>
      <c r="S69" s="12"/>
    </row>
    <row r="70" spans="2:19" ht="15" hidden="1" customHeight="1" x14ac:dyDescent="0.15">
      <c r="B70" s="11"/>
      <c r="C70" s="153" t="str">
        <f t="shared" si="2"/>
        <v/>
      </c>
      <c r="D70" s="162"/>
      <c r="E70" s="162"/>
      <c r="F70" s="162"/>
      <c r="G70" s="163"/>
      <c r="H70" s="180">
        <f t="shared" si="3"/>
        <v>0</v>
      </c>
      <c r="I70" s="181"/>
      <c r="J70" s="65" t="str">
        <f t="shared" si="4"/>
        <v/>
      </c>
      <c r="K70" s="70"/>
      <c r="L70" s="158"/>
      <c r="M70" s="159"/>
      <c r="N70" s="71"/>
      <c r="O70" s="72"/>
      <c r="P70" s="67"/>
      <c r="Q70" s="68"/>
      <c r="R70" s="69"/>
      <c r="S70" s="12"/>
    </row>
    <row r="71" spans="2:19" ht="14.1" customHeight="1" x14ac:dyDescent="0.15">
      <c r="B71" s="11"/>
      <c r="C71" s="137" t="s">
        <v>29</v>
      </c>
      <c r="D71" s="138"/>
      <c r="E71" s="138"/>
      <c r="F71" s="138"/>
      <c r="G71" s="139"/>
      <c r="H71" s="140"/>
      <c r="I71" s="141"/>
      <c r="J71" s="15"/>
      <c r="K71" s="142"/>
      <c r="L71" s="143"/>
      <c r="M71" s="144"/>
      <c r="N71" s="145">
        <f>SUM(N61:O70)</f>
        <v>25.5</v>
      </c>
      <c r="O71" s="146"/>
      <c r="P71" s="169" t="str">
        <f>ROUND(N71,1)&amp;"　日"</f>
        <v>25.5　日</v>
      </c>
      <c r="Q71" s="169"/>
      <c r="R71" s="169"/>
      <c r="S71" s="12"/>
    </row>
    <row r="72" spans="2:19" ht="14.1" customHeight="1" x14ac:dyDescent="0.15">
      <c r="B72" s="11"/>
      <c r="N72" s="73"/>
      <c r="O72" s="73"/>
      <c r="S72" s="12"/>
    </row>
    <row r="73" spans="2:19" ht="14.1" customHeight="1" x14ac:dyDescent="0.15">
      <c r="B73" s="170" t="s">
        <v>8</v>
      </c>
      <c r="C73" s="171"/>
      <c r="D73" s="171"/>
      <c r="E73" s="4" t="s">
        <v>37</v>
      </c>
      <c r="N73" s="73"/>
      <c r="O73" s="73"/>
      <c r="S73" s="12"/>
    </row>
    <row r="74" spans="2:19" ht="14.1" customHeight="1" x14ac:dyDescent="0.15">
      <c r="B74" s="11"/>
      <c r="H74" s="172">
        <f>$H$7</f>
        <v>100</v>
      </c>
      <c r="I74" s="172"/>
      <c r="J74" s="39" t="str">
        <f>$J$7</f>
        <v>本</v>
      </c>
      <c r="N74" s="73"/>
      <c r="O74" s="73"/>
      <c r="S74" s="12"/>
    </row>
    <row r="75" spans="2:19" ht="14.1" customHeight="1" x14ac:dyDescent="0.15">
      <c r="B75" s="11"/>
      <c r="C75" s="173" t="s">
        <v>32</v>
      </c>
      <c r="D75" s="174"/>
      <c r="E75" s="174"/>
      <c r="F75" s="174"/>
      <c r="G75" s="175"/>
      <c r="H75" s="173" t="s">
        <v>33</v>
      </c>
      <c r="I75" s="175"/>
      <c r="J75" s="64" t="s">
        <v>34</v>
      </c>
      <c r="K75" s="176" t="s">
        <v>75</v>
      </c>
      <c r="L75" s="177"/>
      <c r="M75" s="178"/>
      <c r="N75" s="173" t="s">
        <v>35</v>
      </c>
      <c r="O75" s="175"/>
      <c r="P75" s="179" t="s">
        <v>36</v>
      </c>
      <c r="Q75" s="179"/>
      <c r="R75" s="179"/>
      <c r="S75" s="12"/>
    </row>
    <row r="76" spans="2:19" ht="14.1" customHeight="1" x14ac:dyDescent="0.15">
      <c r="B76" s="11"/>
      <c r="C76" s="153" t="s">
        <v>152</v>
      </c>
      <c r="D76" s="162"/>
      <c r="E76" s="162"/>
      <c r="F76" s="162"/>
      <c r="G76" s="163"/>
      <c r="H76" s="164">
        <v>100</v>
      </c>
      <c r="I76" s="165"/>
      <c r="J76" s="65" t="s">
        <v>153</v>
      </c>
      <c r="K76" s="66"/>
      <c r="L76" s="158"/>
      <c r="M76" s="159"/>
      <c r="N76" s="160">
        <v>25.5</v>
      </c>
      <c r="O76" s="161"/>
      <c r="P76" s="166"/>
      <c r="Q76" s="167"/>
      <c r="R76" s="168"/>
      <c r="S76" s="12"/>
    </row>
    <row r="77" spans="2:19" ht="14.1" hidden="1" customHeight="1" x14ac:dyDescent="0.15">
      <c r="B77" s="11"/>
      <c r="C77" s="153"/>
      <c r="D77" s="154"/>
      <c r="E77" s="154"/>
      <c r="F77" s="154"/>
      <c r="G77" s="155"/>
      <c r="H77" s="156"/>
      <c r="I77" s="157"/>
      <c r="J77" s="65"/>
      <c r="K77" s="66"/>
      <c r="L77" s="158"/>
      <c r="M77" s="159"/>
      <c r="N77" s="160"/>
      <c r="O77" s="161"/>
      <c r="P77" s="67"/>
      <c r="Q77" s="68"/>
      <c r="R77" s="69"/>
      <c r="S77" s="12"/>
    </row>
    <row r="78" spans="2:19" ht="14.1" hidden="1" customHeight="1" x14ac:dyDescent="0.15">
      <c r="B78" s="11"/>
      <c r="C78" s="153"/>
      <c r="D78" s="154"/>
      <c r="E78" s="154"/>
      <c r="F78" s="154"/>
      <c r="G78" s="155"/>
      <c r="H78" s="156"/>
      <c r="I78" s="157"/>
      <c r="J78" s="65"/>
      <c r="K78" s="66"/>
      <c r="L78" s="158"/>
      <c r="M78" s="159"/>
      <c r="N78" s="160"/>
      <c r="O78" s="161"/>
      <c r="P78" s="67"/>
      <c r="Q78" s="68"/>
      <c r="R78" s="69"/>
      <c r="S78" s="12"/>
    </row>
    <row r="79" spans="2:19" ht="14.1" hidden="1" customHeight="1" x14ac:dyDescent="0.15">
      <c r="B79" s="11"/>
      <c r="C79" s="153"/>
      <c r="D79" s="154"/>
      <c r="E79" s="154"/>
      <c r="F79" s="154"/>
      <c r="G79" s="155"/>
      <c r="H79" s="156"/>
      <c r="I79" s="157"/>
      <c r="J79" s="65"/>
      <c r="K79" s="66"/>
      <c r="L79" s="158"/>
      <c r="M79" s="159"/>
      <c r="N79" s="160"/>
      <c r="O79" s="161"/>
      <c r="P79" s="67"/>
      <c r="Q79" s="68"/>
      <c r="R79" s="69"/>
      <c r="S79" s="12"/>
    </row>
    <row r="80" spans="2:19" ht="14.1" hidden="1" customHeight="1" x14ac:dyDescent="0.15">
      <c r="B80" s="11"/>
      <c r="C80" s="153"/>
      <c r="D80" s="154"/>
      <c r="E80" s="154"/>
      <c r="F80" s="154"/>
      <c r="G80" s="155"/>
      <c r="H80" s="156"/>
      <c r="I80" s="157"/>
      <c r="J80" s="65"/>
      <c r="K80" s="66"/>
      <c r="L80" s="158"/>
      <c r="M80" s="159"/>
      <c r="N80" s="160"/>
      <c r="O80" s="161"/>
      <c r="P80" s="67"/>
      <c r="Q80" s="68"/>
      <c r="R80" s="69"/>
      <c r="S80" s="12"/>
    </row>
    <row r="81" spans="2:19" ht="14.1" hidden="1" customHeight="1" x14ac:dyDescent="0.15">
      <c r="B81" s="11"/>
      <c r="C81" s="153" t="str">
        <f t="shared" ref="C81:C85" si="5">C48</f>
        <v/>
      </c>
      <c r="D81" s="154"/>
      <c r="E81" s="154"/>
      <c r="F81" s="154"/>
      <c r="G81" s="155"/>
      <c r="H81" s="156">
        <f t="shared" ref="H81:H85" si="6">J48</f>
        <v>0</v>
      </c>
      <c r="I81" s="157"/>
      <c r="J81" s="65" t="str">
        <f t="shared" ref="J81:J85" si="7">K48</f>
        <v/>
      </c>
      <c r="K81" s="66"/>
      <c r="L81" s="158"/>
      <c r="M81" s="159"/>
      <c r="N81" s="71"/>
      <c r="O81" s="72"/>
      <c r="P81" s="67"/>
      <c r="Q81" s="68"/>
      <c r="R81" s="69"/>
      <c r="S81" s="12"/>
    </row>
    <row r="82" spans="2:19" ht="14.1" hidden="1" customHeight="1" x14ac:dyDescent="0.15">
      <c r="B82" s="11"/>
      <c r="C82" s="153" t="str">
        <f t="shared" si="5"/>
        <v/>
      </c>
      <c r="D82" s="154"/>
      <c r="E82" s="154"/>
      <c r="F82" s="154"/>
      <c r="G82" s="155"/>
      <c r="H82" s="156">
        <f t="shared" si="6"/>
        <v>0</v>
      </c>
      <c r="I82" s="157"/>
      <c r="J82" s="65" t="str">
        <f t="shared" si="7"/>
        <v/>
      </c>
      <c r="K82" s="66"/>
      <c r="L82" s="158"/>
      <c r="M82" s="159"/>
      <c r="N82" s="71"/>
      <c r="O82" s="72"/>
      <c r="P82" s="67"/>
      <c r="Q82" s="68"/>
      <c r="R82" s="69"/>
      <c r="S82" s="12"/>
    </row>
    <row r="83" spans="2:19" ht="14.1" hidden="1" customHeight="1" x14ac:dyDescent="0.15">
      <c r="B83" s="11"/>
      <c r="C83" s="153" t="str">
        <f t="shared" si="5"/>
        <v/>
      </c>
      <c r="D83" s="154"/>
      <c r="E83" s="154"/>
      <c r="F83" s="154"/>
      <c r="G83" s="155"/>
      <c r="H83" s="156">
        <f t="shared" si="6"/>
        <v>0</v>
      </c>
      <c r="I83" s="157"/>
      <c r="J83" s="65" t="str">
        <f t="shared" si="7"/>
        <v/>
      </c>
      <c r="K83" s="66"/>
      <c r="L83" s="158"/>
      <c r="M83" s="159"/>
      <c r="N83" s="71"/>
      <c r="O83" s="72"/>
      <c r="P83" s="67"/>
      <c r="Q83" s="68"/>
      <c r="R83" s="69"/>
      <c r="S83" s="12"/>
    </row>
    <row r="84" spans="2:19" ht="14.1" hidden="1" customHeight="1" x14ac:dyDescent="0.15">
      <c r="B84" s="11"/>
      <c r="C84" s="153" t="str">
        <f t="shared" si="5"/>
        <v/>
      </c>
      <c r="D84" s="154"/>
      <c r="E84" s="154"/>
      <c r="F84" s="154"/>
      <c r="G84" s="155"/>
      <c r="H84" s="156">
        <f t="shared" si="6"/>
        <v>0</v>
      </c>
      <c r="I84" s="157"/>
      <c r="J84" s="65" t="str">
        <f t="shared" si="7"/>
        <v/>
      </c>
      <c r="K84" s="66"/>
      <c r="L84" s="158"/>
      <c r="M84" s="159"/>
      <c r="N84" s="71"/>
      <c r="O84" s="72"/>
      <c r="P84" s="67"/>
      <c r="Q84" s="68"/>
      <c r="R84" s="69"/>
      <c r="S84" s="12"/>
    </row>
    <row r="85" spans="2:19" ht="14.1" hidden="1" customHeight="1" x14ac:dyDescent="0.15">
      <c r="B85" s="11"/>
      <c r="C85" s="153" t="str">
        <f t="shared" si="5"/>
        <v/>
      </c>
      <c r="D85" s="154"/>
      <c r="E85" s="154"/>
      <c r="F85" s="154"/>
      <c r="G85" s="155"/>
      <c r="H85" s="156">
        <f t="shared" si="6"/>
        <v>0</v>
      </c>
      <c r="I85" s="157"/>
      <c r="J85" s="65" t="str">
        <f t="shared" si="7"/>
        <v/>
      </c>
      <c r="K85" s="66"/>
      <c r="L85" s="158"/>
      <c r="M85" s="159"/>
      <c r="N85" s="71"/>
      <c r="O85" s="72"/>
      <c r="P85" s="67"/>
      <c r="Q85" s="68"/>
      <c r="R85" s="69"/>
      <c r="S85" s="12"/>
    </row>
    <row r="86" spans="2:19" ht="14.1" customHeight="1" x14ac:dyDescent="0.15">
      <c r="B86" s="11"/>
      <c r="C86" s="137" t="s">
        <v>29</v>
      </c>
      <c r="D86" s="138"/>
      <c r="E86" s="138"/>
      <c r="F86" s="138"/>
      <c r="G86" s="139"/>
      <c r="H86" s="140"/>
      <c r="I86" s="141"/>
      <c r="J86" s="15"/>
      <c r="K86" s="142"/>
      <c r="L86" s="143"/>
      <c r="M86" s="144"/>
      <c r="N86" s="145">
        <f>SUM(N76:O85)</f>
        <v>25.5</v>
      </c>
      <c r="O86" s="146"/>
      <c r="P86" s="147" t="str">
        <f>ROUND(N86,1)&amp;"　日"</f>
        <v>25.5　日</v>
      </c>
      <c r="Q86" s="147"/>
      <c r="R86" s="147"/>
      <c r="S86" s="12"/>
    </row>
    <row r="87" spans="2:19" ht="14.1" customHeight="1" x14ac:dyDescent="0.15">
      <c r="B87" s="16"/>
      <c r="C87" s="17"/>
      <c r="D87" s="17"/>
      <c r="E87" s="17"/>
      <c r="F87" s="17"/>
      <c r="G87" s="17"/>
      <c r="H87" s="17"/>
      <c r="I87" s="17"/>
      <c r="J87" s="17"/>
      <c r="K87" s="17"/>
      <c r="L87" s="17"/>
      <c r="M87" s="17"/>
      <c r="N87" s="17"/>
      <c r="O87" s="17"/>
      <c r="P87" s="17"/>
      <c r="Q87" s="17"/>
      <c r="R87" s="17"/>
      <c r="S87" s="18"/>
    </row>
    <row r="88" spans="2:19" ht="13.5" customHeight="1" x14ac:dyDescent="0.15"/>
    <row r="89" spans="2:19" ht="13.5" customHeight="1" x14ac:dyDescent="0.15">
      <c r="C89" s="74" t="s">
        <v>77</v>
      </c>
      <c r="D89" s="74"/>
      <c r="E89" s="74"/>
      <c r="F89" s="74"/>
      <c r="G89" s="74"/>
      <c r="H89" s="74"/>
      <c r="I89" s="74"/>
      <c r="J89" s="74"/>
    </row>
    <row r="90" spans="2:19" ht="13.5" customHeight="1" x14ac:dyDescent="0.15"/>
    <row r="91" spans="2:19" ht="13.5" customHeight="1" x14ac:dyDescent="0.15">
      <c r="B91" s="14"/>
      <c r="C91" s="22" t="s">
        <v>78</v>
      </c>
      <c r="D91" s="22"/>
      <c r="E91" s="22"/>
      <c r="F91" s="22"/>
      <c r="G91" s="22"/>
      <c r="H91" s="14"/>
      <c r="I91" s="14"/>
      <c r="J91" s="14"/>
      <c r="K91" s="14"/>
      <c r="L91" s="14"/>
      <c r="M91" s="14"/>
      <c r="N91" s="14"/>
      <c r="O91" s="14"/>
      <c r="P91" s="14"/>
      <c r="Q91" s="14"/>
      <c r="R91" s="14"/>
      <c r="S91" s="14"/>
    </row>
    <row r="92" spans="2:19" x14ac:dyDescent="0.15">
      <c r="C92" s="148"/>
      <c r="D92" s="148"/>
      <c r="E92" s="149" t="s">
        <v>79</v>
      </c>
      <c r="F92" s="150"/>
      <c r="G92" s="149" t="s">
        <v>80</v>
      </c>
      <c r="H92" s="150"/>
      <c r="I92" s="149" t="s">
        <v>81</v>
      </c>
      <c r="J92" s="150"/>
      <c r="L92" s="151" t="s">
        <v>82</v>
      </c>
      <c r="M92" s="152"/>
      <c r="N92" s="32" t="s">
        <v>83</v>
      </c>
    </row>
    <row r="93" spans="2:19" x14ac:dyDescent="0.15">
      <c r="C93" s="130" t="s">
        <v>84</v>
      </c>
      <c r="D93" s="130"/>
      <c r="E93" s="131">
        <f>N54</f>
        <v>8762.6</v>
      </c>
      <c r="F93" s="132"/>
      <c r="G93" s="131">
        <f>N34</f>
        <v>11553.4</v>
      </c>
      <c r="H93" s="132"/>
      <c r="I93" s="133">
        <f>1-(E93/G93)</f>
        <v>0.24155659805771457</v>
      </c>
      <c r="J93" s="134"/>
      <c r="K93" s="33" t="s">
        <v>85</v>
      </c>
      <c r="L93" s="125" t="str">
        <f>IF(I93&lt;-0.6,"１",IF(I93&lt;-0.2,"２",IF(I93&lt;0.2,"３",IF(I93&lt;0.6,"４","５"))))</f>
        <v>４</v>
      </c>
      <c r="M93" s="125"/>
    </row>
    <row r="94" spans="2:19" x14ac:dyDescent="0.15">
      <c r="C94" s="130" t="s">
        <v>86</v>
      </c>
      <c r="D94" s="130"/>
      <c r="E94" s="135">
        <f>N86</f>
        <v>25.5</v>
      </c>
      <c r="F94" s="136"/>
      <c r="G94" s="135">
        <f>N71</f>
        <v>25.5</v>
      </c>
      <c r="H94" s="136"/>
      <c r="I94" s="133">
        <f>1-(E94/G94)</f>
        <v>0</v>
      </c>
      <c r="J94" s="134"/>
      <c r="K94" s="33" t="s">
        <v>85</v>
      </c>
      <c r="L94" s="125" t="str">
        <f>IF(I94&lt;-0.6,"１",IF(I94&lt;-0.2,"２",IF(I94&lt;0.2,"３",IF(I94&lt;0.6,"４","５"))))</f>
        <v>３</v>
      </c>
      <c r="M94" s="125"/>
    </row>
    <row r="95" spans="2:19" x14ac:dyDescent="0.15">
      <c r="C95" s="24"/>
      <c r="D95" s="24"/>
      <c r="E95" s="75"/>
      <c r="F95" s="75"/>
      <c r="G95" s="75"/>
      <c r="H95" s="75"/>
      <c r="I95" s="26"/>
      <c r="J95" s="26"/>
    </row>
    <row r="96" spans="2:19" x14ac:dyDescent="0.15">
      <c r="C96" s="22" t="s">
        <v>87</v>
      </c>
      <c r="D96" s="22"/>
      <c r="E96" s="33"/>
      <c r="F96" s="33"/>
      <c r="G96" s="33"/>
    </row>
    <row r="97" spans="3:10" ht="27" customHeight="1" x14ac:dyDescent="0.15">
      <c r="C97" s="128" t="s">
        <v>88</v>
      </c>
      <c r="D97" s="128"/>
      <c r="E97" s="128"/>
      <c r="F97" s="128" t="s">
        <v>89</v>
      </c>
      <c r="G97" s="128"/>
      <c r="H97" s="128"/>
      <c r="I97" s="128" t="s">
        <v>90</v>
      </c>
      <c r="J97" s="129"/>
    </row>
    <row r="98" spans="3:10" x14ac:dyDescent="0.15">
      <c r="C98" s="125" t="s">
        <v>91</v>
      </c>
      <c r="D98" s="125"/>
      <c r="E98" s="125"/>
      <c r="F98" s="127" t="s">
        <v>92</v>
      </c>
      <c r="G98" s="127"/>
      <c r="H98" s="127"/>
      <c r="I98" s="125">
        <v>5</v>
      </c>
      <c r="J98" s="125"/>
    </row>
    <row r="99" spans="3:10" x14ac:dyDescent="0.15">
      <c r="C99" s="125" t="s">
        <v>93</v>
      </c>
      <c r="D99" s="125"/>
      <c r="E99" s="125"/>
      <c r="F99" s="127" t="s">
        <v>94</v>
      </c>
      <c r="G99" s="127"/>
      <c r="H99" s="127"/>
      <c r="I99" s="125">
        <v>4</v>
      </c>
      <c r="J99" s="125"/>
    </row>
    <row r="100" spans="3:10" x14ac:dyDescent="0.15">
      <c r="C100" s="125" t="s">
        <v>95</v>
      </c>
      <c r="D100" s="125"/>
      <c r="E100" s="125"/>
      <c r="F100" s="126" t="s">
        <v>96</v>
      </c>
      <c r="G100" s="127"/>
      <c r="H100" s="127"/>
      <c r="I100" s="125">
        <v>3</v>
      </c>
      <c r="J100" s="125"/>
    </row>
    <row r="101" spans="3:10" x14ac:dyDescent="0.15">
      <c r="C101" s="125" t="s">
        <v>97</v>
      </c>
      <c r="D101" s="125"/>
      <c r="E101" s="125"/>
      <c r="F101" s="126" t="s">
        <v>98</v>
      </c>
      <c r="G101" s="127"/>
      <c r="H101" s="127"/>
      <c r="I101" s="125">
        <v>2</v>
      </c>
      <c r="J101" s="125"/>
    </row>
    <row r="102" spans="3:10" x14ac:dyDescent="0.15">
      <c r="C102" s="125" t="s">
        <v>99</v>
      </c>
      <c r="D102" s="125"/>
      <c r="E102" s="125"/>
      <c r="F102" s="126" t="s">
        <v>100</v>
      </c>
      <c r="G102" s="127"/>
      <c r="H102" s="127"/>
      <c r="I102" s="125">
        <v>1</v>
      </c>
      <c r="J102" s="125"/>
    </row>
  </sheetData>
  <mergeCells count="271">
    <mergeCell ref="C21:R21"/>
    <mergeCell ref="C22:E22"/>
    <mergeCell ref="F22:I22"/>
    <mergeCell ref="L22:M22"/>
    <mergeCell ref="N22:O22"/>
    <mergeCell ref="P22:R22"/>
    <mergeCell ref="B2:S2"/>
    <mergeCell ref="C7:E7"/>
    <mergeCell ref="H7:I7"/>
    <mergeCell ref="B19:D19"/>
    <mergeCell ref="C20:E20"/>
    <mergeCell ref="H20:I20"/>
    <mergeCell ref="C23:E23"/>
    <mergeCell ref="F23:I23"/>
    <mergeCell ref="L23:M23"/>
    <mergeCell ref="N23:O23"/>
    <mergeCell ref="P23:R23"/>
    <mergeCell ref="C24:E24"/>
    <mergeCell ref="F24:I24"/>
    <mergeCell ref="L24:M24"/>
    <mergeCell ref="N24:O24"/>
    <mergeCell ref="P24:R24"/>
    <mergeCell ref="C25:E25"/>
    <mergeCell ref="F25:I25"/>
    <mergeCell ref="L25:M25"/>
    <mergeCell ref="N25:O25"/>
    <mergeCell ref="P25:R25"/>
    <mergeCell ref="C26:E26"/>
    <mergeCell ref="F26:I26"/>
    <mergeCell ref="L26:M26"/>
    <mergeCell ref="N26:O26"/>
    <mergeCell ref="P26:R26"/>
    <mergeCell ref="C27:E27"/>
    <mergeCell ref="F27:I27"/>
    <mergeCell ref="L27:M27"/>
    <mergeCell ref="N27:O27"/>
    <mergeCell ref="P27:R27"/>
    <mergeCell ref="C28:E28"/>
    <mergeCell ref="F28:I28"/>
    <mergeCell ref="L28:M28"/>
    <mergeCell ref="N28:O28"/>
    <mergeCell ref="P28:R28"/>
    <mergeCell ref="C31:E31"/>
    <mergeCell ref="F31:I31"/>
    <mergeCell ref="L31:M31"/>
    <mergeCell ref="N31:O31"/>
    <mergeCell ref="P31:R31"/>
    <mergeCell ref="X31:AA31"/>
    <mergeCell ref="C29:E29"/>
    <mergeCell ref="F29:I29"/>
    <mergeCell ref="L29:M29"/>
    <mergeCell ref="N29:O29"/>
    <mergeCell ref="P29:R29"/>
    <mergeCell ref="C30:E30"/>
    <mergeCell ref="F30:I30"/>
    <mergeCell ref="L30:M30"/>
    <mergeCell ref="N30:O30"/>
    <mergeCell ref="P30:R30"/>
    <mergeCell ref="C32:E32"/>
    <mergeCell ref="F32:I32"/>
    <mergeCell ref="L32:M32"/>
    <mergeCell ref="N32:O32"/>
    <mergeCell ref="P32:R32"/>
    <mergeCell ref="C33:E33"/>
    <mergeCell ref="F33:I33"/>
    <mergeCell ref="L33:M33"/>
    <mergeCell ref="N33:O33"/>
    <mergeCell ref="P33:R33"/>
    <mergeCell ref="C40:E40"/>
    <mergeCell ref="H40:I40"/>
    <mergeCell ref="C41:R41"/>
    <mergeCell ref="C42:E42"/>
    <mergeCell ref="F42:I42"/>
    <mergeCell ref="L42:M42"/>
    <mergeCell ref="N42:O42"/>
    <mergeCell ref="P42:R42"/>
    <mergeCell ref="C34:E34"/>
    <mergeCell ref="F34:I34"/>
    <mergeCell ref="L34:M34"/>
    <mergeCell ref="N34:O34"/>
    <mergeCell ref="P34:R34"/>
    <mergeCell ref="B38:D38"/>
    <mergeCell ref="C43:E43"/>
    <mergeCell ref="F43:I43"/>
    <mergeCell ref="L43:M43"/>
    <mergeCell ref="N43:O43"/>
    <mergeCell ref="P43:R43"/>
    <mergeCell ref="C44:E44"/>
    <mergeCell ref="F44:I44"/>
    <mergeCell ref="L44:M44"/>
    <mergeCell ref="N44:O44"/>
    <mergeCell ref="P44:R44"/>
    <mergeCell ref="C45:E45"/>
    <mergeCell ref="F45:I45"/>
    <mergeCell ref="L45:M45"/>
    <mergeCell ref="N45:O45"/>
    <mergeCell ref="P45:R45"/>
    <mergeCell ref="C46:E46"/>
    <mergeCell ref="F46:I46"/>
    <mergeCell ref="L46:M46"/>
    <mergeCell ref="N46:O46"/>
    <mergeCell ref="P46:R46"/>
    <mergeCell ref="C47:E47"/>
    <mergeCell ref="F47:I47"/>
    <mergeCell ref="L47:M47"/>
    <mergeCell ref="N47:O47"/>
    <mergeCell ref="P47:R47"/>
    <mergeCell ref="C48:E48"/>
    <mergeCell ref="F48:I48"/>
    <mergeCell ref="L48:M48"/>
    <mergeCell ref="N48:O48"/>
    <mergeCell ref="P48:R48"/>
    <mergeCell ref="C49:E49"/>
    <mergeCell ref="F49:I49"/>
    <mergeCell ref="L49:M49"/>
    <mergeCell ref="N49:O49"/>
    <mergeCell ref="P49:R49"/>
    <mergeCell ref="C50:E50"/>
    <mergeCell ref="F50:I50"/>
    <mergeCell ref="L50:M50"/>
    <mergeCell ref="N50:O50"/>
    <mergeCell ref="P50:R50"/>
    <mergeCell ref="C51:E51"/>
    <mergeCell ref="F51:I51"/>
    <mergeCell ref="L51:M51"/>
    <mergeCell ref="N51:O51"/>
    <mergeCell ref="P51:R51"/>
    <mergeCell ref="C52:E52"/>
    <mergeCell ref="F52:I52"/>
    <mergeCell ref="L52:M52"/>
    <mergeCell ref="N52:O52"/>
    <mergeCell ref="P52:R52"/>
    <mergeCell ref="C53:E53"/>
    <mergeCell ref="F53:I53"/>
    <mergeCell ref="L53:M53"/>
    <mergeCell ref="N53:O53"/>
    <mergeCell ref="P53:R53"/>
    <mergeCell ref="C54:E54"/>
    <mergeCell ref="F54:I54"/>
    <mergeCell ref="L54:M54"/>
    <mergeCell ref="N54:O54"/>
    <mergeCell ref="P54:R54"/>
    <mergeCell ref="P60:R60"/>
    <mergeCell ref="C61:G61"/>
    <mergeCell ref="H61:I61"/>
    <mergeCell ref="L61:M61"/>
    <mergeCell ref="N61:O61"/>
    <mergeCell ref="P61:R61"/>
    <mergeCell ref="B59:D59"/>
    <mergeCell ref="H59:I59"/>
    <mergeCell ref="C60:G60"/>
    <mergeCell ref="H60:I60"/>
    <mergeCell ref="K60:M60"/>
    <mergeCell ref="N60:O60"/>
    <mergeCell ref="N64:O64"/>
    <mergeCell ref="C65:G65"/>
    <mergeCell ref="H65:I65"/>
    <mergeCell ref="L65:M65"/>
    <mergeCell ref="N65:O65"/>
    <mergeCell ref="C62:G62"/>
    <mergeCell ref="H62:I62"/>
    <mergeCell ref="L62:M62"/>
    <mergeCell ref="N62:O62"/>
    <mergeCell ref="C63:G63"/>
    <mergeCell ref="H63:I63"/>
    <mergeCell ref="L63:M63"/>
    <mergeCell ref="N63:O63"/>
    <mergeCell ref="C66:G66"/>
    <mergeCell ref="H66:I66"/>
    <mergeCell ref="L66:M66"/>
    <mergeCell ref="C67:G67"/>
    <mergeCell ref="H67:I67"/>
    <mergeCell ref="L67:M67"/>
    <mergeCell ref="C64:G64"/>
    <mergeCell ref="H64:I64"/>
    <mergeCell ref="L64:M64"/>
    <mergeCell ref="C70:G70"/>
    <mergeCell ref="H70:I70"/>
    <mergeCell ref="L70:M70"/>
    <mergeCell ref="C71:G71"/>
    <mergeCell ref="H71:I71"/>
    <mergeCell ref="K71:M71"/>
    <mergeCell ref="C68:G68"/>
    <mergeCell ref="H68:I68"/>
    <mergeCell ref="L68:M68"/>
    <mergeCell ref="C69:G69"/>
    <mergeCell ref="H69:I69"/>
    <mergeCell ref="L69:M69"/>
    <mergeCell ref="N71:O71"/>
    <mergeCell ref="P71:R71"/>
    <mergeCell ref="B73:D73"/>
    <mergeCell ref="H74:I74"/>
    <mergeCell ref="C75:G75"/>
    <mergeCell ref="H75:I75"/>
    <mergeCell ref="K75:M75"/>
    <mergeCell ref="N75:O75"/>
    <mergeCell ref="P75:R75"/>
    <mergeCell ref="C76:G76"/>
    <mergeCell ref="H76:I76"/>
    <mergeCell ref="L76:M76"/>
    <mergeCell ref="N76:O76"/>
    <mergeCell ref="P76:R76"/>
    <mergeCell ref="C77:G77"/>
    <mergeCell ref="H77:I77"/>
    <mergeCell ref="L77:M77"/>
    <mergeCell ref="N77:O77"/>
    <mergeCell ref="N80:O80"/>
    <mergeCell ref="C81:G81"/>
    <mergeCell ref="H81:I81"/>
    <mergeCell ref="L81:M81"/>
    <mergeCell ref="C78:G78"/>
    <mergeCell ref="H78:I78"/>
    <mergeCell ref="L78:M78"/>
    <mergeCell ref="N78:O78"/>
    <mergeCell ref="C79:G79"/>
    <mergeCell ref="H79:I79"/>
    <mergeCell ref="L79:M79"/>
    <mergeCell ref="N79:O79"/>
    <mergeCell ref="C82:G82"/>
    <mergeCell ref="H82:I82"/>
    <mergeCell ref="L82:M82"/>
    <mergeCell ref="C83:G83"/>
    <mergeCell ref="H83:I83"/>
    <mergeCell ref="L83:M83"/>
    <mergeCell ref="C80:G80"/>
    <mergeCell ref="H80:I80"/>
    <mergeCell ref="L80:M80"/>
    <mergeCell ref="N86:O86"/>
    <mergeCell ref="P86:R86"/>
    <mergeCell ref="C92:D92"/>
    <mergeCell ref="E92:F92"/>
    <mergeCell ref="G92:H92"/>
    <mergeCell ref="I92:J92"/>
    <mergeCell ref="L92:M92"/>
    <mergeCell ref="C84:G84"/>
    <mergeCell ref="H84:I84"/>
    <mergeCell ref="L84:M84"/>
    <mergeCell ref="C85:G85"/>
    <mergeCell ref="H85:I85"/>
    <mergeCell ref="L85:M85"/>
    <mergeCell ref="L93:M93"/>
    <mergeCell ref="C94:D94"/>
    <mergeCell ref="E94:F94"/>
    <mergeCell ref="G94:H94"/>
    <mergeCell ref="I94:J94"/>
    <mergeCell ref="L94:M94"/>
    <mergeCell ref="C86:G86"/>
    <mergeCell ref="H86:I86"/>
    <mergeCell ref="K86:M86"/>
    <mergeCell ref="C97:E97"/>
    <mergeCell ref="F97:H97"/>
    <mergeCell ref="I97:J97"/>
    <mergeCell ref="C98:E98"/>
    <mergeCell ref="F98:H98"/>
    <mergeCell ref="I98:J98"/>
    <mergeCell ref="C93:D93"/>
    <mergeCell ref="E93:F93"/>
    <mergeCell ref="G93:H93"/>
    <mergeCell ref="I93:J93"/>
    <mergeCell ref="C101:E101"/>
    <mergeCell ref="F101:H101"/>
    <mergeCell ref="I101:J101"/>
    <mergeCell ref="C102:E102"/>
    <mergeCell ref="F102:H102"/>
    <mergeCell ref="I102:J102"/>
    <mergeCell ref="C99:E99"/>
    <mergeCell ref="F99:H99"/>
    <mergeCell ref="I99:J99"/>
    <mergeCell ref="C100:E100"/>
    <mergeCell ref="F100:H100"/>
    <mergeCell ref="I100:J100"/>
  </mergeCells>
  <phoneticPr fontId="3"/>
  <pageMargins left="0.59055118110236227" right="0.23622047244094491" top="0.74803149606299213" bottom="0.74803149606299213" header="0.31496062992125984" footer="0.31496062992125984"/>
  <pageSetup paperSize="9" scale="81" orientation="portrait"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8360-EB37-4467-9147-1FE03DF0C51D}">
  <sheetPr>
    <tabColor theme="4" tint="0.59999389629810485"/>
  </sheetPr>
  <dimension ref="B1:AH18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46</v>
      </c>
      <c r="C2" s="261" t="s">
        <v>159</v>
      </c>
      <c r="D2" s="264"/>
      <c r="E2" s="264"/>
      <c r="F2" s="264"/>
      <c r="G2" s="262"/>
      <c r="H2" s="77"/>
      <c r="I2" s="78"/>
      <c r="K2" s="76" t="s">
        <v>102</v>
      </c>
      <c r="M2" s="79"/>
      <c r="N2" s="79"/>
      <c r="O2" s="79"/>
      <c r="P2" s="79"/>
      <c r="Q2" s="79"/>
      <c r="R2" s="80"/>
    </row>
    <row r="3" spans="2:26" ht="15" customHeight="1" x14ac:dyDescent="0.15">
      <c r="B3" s="263"/>
      <c r="C3" s="265"/>
      <c r="D3" s="266"/>
      <c r="E3" s="266"/>
      <c r="F3" s="266"/>
      <c r="G3" s="267"/>
      <c r="H3" s="81">
        <v>100</v>
      </c>
      <c r="I3" s="78" t="s">
        <v>160</v>
      </c>
      <c r="K3" s="76" t="s">
        <v>104</v>
      </c>
      <c r="N3" s="79"/>
      <c r="R3" s="80"/>
    </row>
    <row r="4" spans="2:26" ht="15" customHeight="1" x14ac:dyDescent="0.15">
      <c r="B4" s="268" t="s">
        <v>105</v>
      </c>
      <c r="C4" s="269"/>
      <c r="D4" s="263" t="s">
        <v>106</v>
      </c>
      <c r="E4" s="263" t="s">
        <v>48</v>
      </c>
      <c r="F4" s="263" t="s">
        <v>49</v>
      </c>
      <c r="G4" s="263" t="s">
        <v>50</v>
      </c>
      <c r="H4" s="263" t="s">
        <v>51</v>
      </c>
      <c r="I4" s="263" t="s">
        <v>52</v>
      </c>
      <c r="K4" s="76" t="s">
        <v>56</v>
      </c>
      <c r="L4" s="76">
        <v>21600</v>
      </c>
      <c r="N4" s="79"/>
      <c r="R4" s="80"/>
    </row>
    <row r="5" spans="2:26" ht="15" customHeight="1" x14ac:dyDescent="0.15">
      <c r="B5" s="270"/>
      <c r="C5" s="271"/>
      <c r="D5" s="263"/>
      <c r="E5" s="263"/>
      <c r="F5" s="263"/>
      <c r="G5" s="263"/>
      <c r="H5" s="263"/>
      <c r="I5" s="263"/>
      <c r="K5" s="76" t="s">
        <v>57</v>
      </c>
      <c r="L5" s="76">
        <v>19300</v>
      </c>
      <c r="N5" s="79"/>
      <c r="R5" s="80"/>
    </row>
    <row r="6" spans="2:26" ht="15" customHeight="1" x14ac:dyDescent="0.15">
      <c r="B6" s="259" t="s">
        <v>113</v>
      </c>
      <c r="C6" s="260"/>
      <c r="D6" s="82"/>
      <c r="E6" s="110"/>
      <c r="F6" s="84"/>
      <c r="G6" s="85"/>
      <c r="H6" s="85"/>
      <c r="I6" s="86"/>
      <c r="K6" s="76" t="s">
        <v>15</v>
      </c>
      <c r="L6" s="76">
        <v>22300</v>
      </c>
      <c r="N6" s="79"/>
      <c r="P6" s="87"/>
      <c r="R6" s="88"/>
    </row>
    <row r="7" spans="2:26" ht="15" customHeight="1" x14ac:dyDescent="0.15">
      <c r="B7" s="257"/>
      <c r="C7" s="258"/>
      <c r="D7" s="89"/>
      <c r="E7" s="111">
        <v>5</v>
      </c>
      <c r="F7" s="91" t="s">
        <v>40</v>
      </c>
      <c r="G7" s="92">
        <v>40000</v>
      </c>
      <c r="H7" s="92">
        <f>TRUNC(E7*G7,0)</f>
        <v>200000</v>
      </c>
      <c r="I7" s="93"/>
      <c r="K7" s="76" t="s">
        <v>111</v>
      </c>
      <c r="L7" s="76">
        <v>20000</v>
      </c>
      <c r="N7" s="79"/>
      <c r="R7" s="80"/>
    </row>
    <row r="8" spans="2:26" ht="15" customHeight="1" x14ac:dyDescent="0.15">
      <c r="B8" s="259" t="s">
        <v>107</v>
      </c>
      <c r="C8" s="260"/>
      <c r="D8" s="82" t="s">
        <v>112</v>
      </c>
      <c r="E8" s="110"/>
      <c r="F8" s="84"/>
      <c r="G8" s="85"/>
      <c r="H8" s="85"/>
      <c r="I8" s="86"/>
      <c r="K8" s="76" t="s">
        <v>113</v>
      </c>
      <c r="L8" s="76">
        <v>40000</v>
      </c>
      <c r="N8" s="79"/>
      <c r="R8" s="80"/>
    </row>
    <row r="9" spans="2:26" ht="15" customHeight="1" x14ac:dyDescent="0.15">
      <c r="B9" s="257"/>
      <c r="C9" s="258"/>
      <c r="D9" s="89"/>
      <c r="E9" s="111">
        <v>25.5</v>
      </c>
      <c r="F9" s="91" t="s">
        <v>110</v>
      </c>
      <c r="G9" s="92">
        <v>7000</v>
      </c>
      <c r="H9" s="92">
        <f>TRUNC(E9*G9,0)</f>
        <v>178500</v>
      </c>
      <c r="I9" s="93"/>
      <c r="K9" s="76" t="s">
        <v>115</v>
      </c>
      <c r="N9" s="79"/>
      <c r="R9" s="80"/>
    </row>
    <row r="10" spans="2:26" ht="15" customHeight="1" x14ac:dyDescent="0.15">
      <c r="B10" s="259" t="s">
        <v>161</v>
      </c>
      <c r="C10" s="260"/>
      <c r="D10" s="82" t="s">
        <v>162</v>
      </c>
      <c r="E10" s="110"/>
      <c r="F10" s="84"/>
      <c r="G10" s="85"/>
      <c r="H10" s="85"/>
      <c r="I10" s="86"/>
      <c r="K10" s="76" t="s">
        <v>118</v>
      </c>
      <c r="L10" s="76">
        <v>38000</v>
      </c>
      <c r="N10" s="79"/>
    </row>
    <row r="11" spans="2:26" ht="15" customHeight="1" x14ac:dyDescent="0.15">
      <c r="B11" s="257"/>
      <c r="C11" s="258"/>
      <c r="D11" s="89"/>
      <c r="E11" s="111">
        <v>25.5</v>
      </c>
      <c r="F11" s="91" t="s">
        <v>110</v>
      </c>
      <c r="G11" s="92">
        <v>19520</v>
      </c>
      <c r="H11" s="92">
        <f>TRUNC(E11*G11,0)</f>
        <v>497760</v>
      </c>
      <c r="I11" s="93"/>
      <c r="K11" s="76" t="s">
        <v>119</v>
      </c>
      <c r="L11" s="76">
        <f>ROUND(N11/8,0)</f>
        <v>0</v>
      </c>
      <c r="P11" s="79"/>
    </row>
    <row r="12" spans="2:26" ht="15" customHeight="1" x14ac:dyDescent="0.15">
      <c r="B12" s="259"/>
      <c r="C12" s="260"/>
      <c r="D12" s="82"/>
      <c r="E12" s="110"/>
      <c r="F12" s="84"/>
      <c r="G12" s="85"/>
      <c r="H12" s="85"/>
      <c r="I12" s="94"/>
      <c r="K12" s="76" t="s">
        <v>120</v>
      </c>
      <c r="L12" s="76">
        <f>ROUND(N12/8,0)</f>
        <v>0</v>
      </c>
    </row>
    <row r="13" spans="2:26" ht="15" customHeight="1" x14ac:dyDescent="0.15">
      <c r="B13" s="257"/>
      <c r="C13" s="258"/>
      <c r="D13" s="89"/>
      <c r="E13" s="111"/>
      <c r="F13" s="91"/>
      <c r="G13" s="92"/>
      <c r="H13" s="92"/>
      <c r="I13" s="93"/>
    </row>
    <row r="14" spans="2:26" ht="15" customHeight="1" x14ac:dyDescent="0.15">
      <c r="B14" s="259"/>
      <c r="C14" s="260"/>
      <c r="D14" s="82"/>
      <c r="E14" s="110"/>
      <c r="F14" s="84"/>
      <c r="G14" s="85"/>
      <c r="H14" s="85"/>
      <c r="I14" s="94"/>
    </row>
    <row r="15" spans="2:26" ht="15" customHeight="1" x14ac:dyDescent="0.15">
      <c r="B15" s="257"/>
      <c r="C15" s="258"/>
      <c r="D15" s="89"/>
      <c r="E15" s="111"/>
      <c r="F15" s="91"/>
      <c r="G15" s="92"/>
      <c r="H15" s="92"/>
      <c r="I15" s="93"/>
      <c r="N15" s="79"/>
    </row>
    <row r="16" spans="2:26" ht="15" customHeight="1" x14ac:dyDescent="0.15">
      <c r="B16" s="259"/>
      <c r="C16" s="260"/>
      <c r="D16" s="82"/>
      <c r="E16" s="110"/>
      <c r="F16" s="84"/>
      <c r="G16" s="85"/>
      <c r="H16" s="85"/>
      <c r="I16" s="95"/>
      <c r="Q16" s="79"/>
      <c r="R16" s="80"/>
      <c r="Z16" s="79"/>
    </row>
    <row r="17" spans="2:34" ht="15" customHeight="1" x14ac:dyDescent="0.15">
      <c r="B17" s="257"/>
      <c r="C17" s="258"/>
      <c r="D17" s="89"/>
      <c r="E17" s="111"/>
      <c r="F17" s="91"/>
      <c r="G17" s="92"/>
      <c r="H17" s="92"/>
      <c r="I17" s="93"/>
      <c r="N17" s="79"/>
      <c r="Q17" s="79"/>
      <c r="R17" s="80"/>
      <c r="W17" s="79"/>
      <c r="X17" s="79"/>
      <c r="Y17" s="79"/>
      <c r="Z17" s="79"/>
      <c r="AA17" s="79"/>
      <c r="AH17" s="96"/>
    </row>
    <row r="18" spans="2:34" ht="15" customHeight="1" x14ac:dyDescent="0.15">
      <c r="B18" s="259"/>
      <c r="C18" s="260"/>
      <c r="D18" s="82"/>
      <c r="E18" s="110"/>
      <c r="F18" s="84"/>
      <c r="G18" s="85"/>
      <c r="H18" s="85"/>
      <c r="I18" s="95"/>
      <c r="M18" s="79"/>
      <c r="N18" s="79"/>
      <c r="O18" s="79"/>
      <c r="P18" s="79"/>
      <c r="R18" s="80"/>
      <c r="X18" s="79"/>
      <c r="AH18" s="96"/>
    </row>
    <row r="19" spans="2:34" ht="15" customHeight="1" x14ac:dyDescent="0.15">
      <c r="B19" s="257"/>
      <c r="C19" s="258"/>
      <c r="D19" s="89"/>
      <c r="E19" s="111"/>
      <c r="F19" s="91"/>
      <c r="G19" s="92"/>
      <c r="H19" s="92"/>
      <c r="I19" s="93"/>
      <c r="N19" s="79"/>
      <c r="R19" s="80"/>
      <c r="X19" s="79"/>
    </row>
    <row r="20" spans="2:34" ht="15" customHeight="1" x14ac:dyDescent="0.15">
      <c r="B20" s="259"/>
      <c r="C20" s="260"/>
      <c r="D20" s="82"/>
      <c r="E20" s="110"/>
      <c r="F20" s="84"/>
      <c r="G20" s="85"/>
      <c r="H20" s="85"/>
      <c r="I20" s="86"/>
      <c r="N20" s="79"/>
      <c r="R20" s="80"/>
      <c r="X20" s="79"/>
    </row>
    <row r="21" spans="2:34" ht="15" customHeight="1" x14ac:dyDescent="0.15">
      <c r="B21" s="257"/>
      <c r="C21" s="258"/>
      <c r="D21" s="89"/>
      <c r="E21" s="111"/>
      <c r="F21" s="91"/>
      <c r="G21" s="92"/>
      <c r="H21" s="92"/>
      <c r="I21" s="93"/>
      <c r="N21" s="79"/>
      <c r="R21" s="88"/>
      <c r="X21" s="79"/>
      <c r="Z21" s="87"/>
      <c r="AB21" s="87"/>
    </row>
    <row r="22" spans="2:34" ht="15" customHeight="1" x14ac:dyDescent="0.15">
      <c r="B22" s="259"/>
      <c r="C22" s="260"/>
      <c r="D22" s="97"/>
      <c r="E22" s="110"/>
      <c r="F22" s="84"/>
      <c r="G22" s="85"/>
      <c r="H22" s="85"/>
      <c r="I22" s="95"/>
      <c r="N22" s="79"/>
      <c r="P22" s="87"/>
      <c r="R22" s="80"/>
      <c r="X22" s="79"/>
    </row>
    <row r="23" spans="2:34" ht="15" customHeight="1" x14ac:dyDescent="0.15">
      <c r="B23" s="257"/>
      <c r="C23" s="258"/>
      <c r="D23" s="98"/>
      <c r="E23" s="111"/>
      <c r="F23" s="91"/>
      <c r="G23" s="92"/>
      <c r="H23" s="92"/>
      <c r="I23" s="99"/>
      <c r="N23" s="79"/>
      <c r="R23" s="80"/>
      <c r="X23" s="79"/>
    </row>
    <row r="24" spans="2:34" ht="15" customHeight="1" x14ac:dyDescent="0.15">
      <c r="B24" s="259"/>
      <c r="C24" s="260"/>
      <c r="D24" s="82"/>
      <c r="E24" s="110"/>
      <c r="F24" s="84"/>
      <c r="G24" s="85"/>
      <c r="H24" s="85"/>
      <c r="I24" s="95"/>
      <c r="N24" s="79"/>
      <c r="R24" s="80"/>
      <c r="X24" s="79"/>
      <c r="AB24" s="100"/>
    </row>
    <row r="25" spans="2:34" ht="15" customHeight="1" x14ac:dyDescent="0.15">
      <c r="B25" s="257"/>
      <c r="C25" s="258"/>
      <c r="D25" s="89"/>
      <c r="E25" s="111"/>
      <c r="F25" s="91"/>
      <c r="G25" s="92"/>
      <c r="H25" s="92"/>
      <c r="I25" s="101"/>
      <c r="N25" s="79"/>
      <c r="R25" s="80"/>
    </row>
    <row r="26" spans="2:34" ht="15" customHeight="1" x14ac:dyDescent="0.15">
      <c r="B26" s="261"/>
      <c r="C26" s="262"/>
      <c r="D26" s="82"/>
      <c r="E26" s="110"/>
      <c r="F26" s="84"/>
      <c r="G26" s="85"/>
      <c r="H26" s="85"/>
      <c r="I26" s="95"/>
      <c r="N26" s="79"/>
      <c r="R26" s="80"/>
    </row>
    <row r="27" spans="2:34" ht="15" customHeight="1" x14ac:dyDescent="0.15">
      <c r="B27" s="257"/>
      <c r="C27" s="258"/>
      <c r="D27" s="89"/>
      <c r="E27" s="111">
        <v>100</v>
      </c>
      <c r="F27" s="91" t="s">
        <v>39</v>
      </c>
      <c r="G27" s="92"/>
      <c r="H27" s="92">
        <f>H7+H9+H11+H13+H15+H17+H19+H21+H23+H25</f>
        <v>876260</v>
      </c>
      <c r="I27" s="102"/>
      <c r="N27" s="79"/>
      <c r="Q27" s="79"/>
      <c r="R27" s="80"/>
      <c r="W27" s="79"/>
      <c r="X27" s="79"/>
      <c r="Y27" s="79"/>
      <c r="Z27" s="79"/>
      <c r="AA27" s="79"/>
      <c r="AB27" s="80"/>
    </row>
    <row r="28" spans="2:34" ht="15" customHeight="1" x14ac:dyDescent="0.15">
      <c r="B28" s="255"/>
      <c r="C28" s="256"/>
      <c r="D28" s="82"/>
      <c r="E28" s="110"/>
      <c r="F28" s="84"/>
      <c r="G28" s="85"/>
      <c r="H28" s="85"/>
      <c r="I28" s="95"/>
      <c r="M28" s="79"/>
      <c r="N28" s="79"/>
      <c r="O28" s="79"/>
      <c r="P28" s="79"/>
      <c r="R28" s="80"/>
      <c r="X28" s="79"/>
      <c r="AB28" s="80"/>
    </row>
    <row r="29" spans="2:34" ht="15" customHeight="1" x14ac:dyDescent="0.15">
      <c r="B29" s="257"/>
      <c r="C29" s="258"/>
      <c r="D29" s="89"/>
      <c r="E29" s="111">
        <v>1</v>
      </c>
      <c r="F29" s="91" t="str">
        <f>F27</f>
        <v>本</v>
      </c>
      <c r="G29" s="92"/>
      <c r="H29" s="92">
        <f>H27/E27</f>
        <v>8762.6</v>
      </c>
      <c r="I29" s="101"/>
      <c r="N29" s="79"/>
      <c r="R29" s="80"/>
      <c r="X29" s="79"/>
      <c r="AB29" s="80"/>
    </row>
    <row r="30" spans="2:34" ht="15" customHeight="1" x14ac:dyDescent="0.15">
      <c r="E30" s="80"/>
      <c r="N30" s="79"/>
      <c r="R30" s="80"/>
      <c r="X30" s="79"/>
      <c r="AB30" s="80"/>
    </row>
    <row r="31" spans="2:34" ht="15" customHeight="1" x14ac:dyDescent="0.15">
      <c r="N31" s="79"/>
      <c r="R31" s="88"/>
      <c r="X31" s="79"/>
      <c r="Z31" s="87"/>
      <c r="AB31" s="88"/>
    </row>
    <row r="32" spans="2:34" ht="15" customHeight="1" x14ac:dyDescent="0.15">
      <c r="B32" s="263"/>
      <c r="C32" s="261"/>
      <c r="D32" s="264"/>
      <c r="E32" s="264"/>
      <c r="F32" s="264"/>
      <c r="G32" s="262"/>
      <c r="H32" s="77"/>
      <c r="I32" s="78"/>
      <c r="N32" s="79"/>
      <c r="P32" s="87"/>
      <c r="R32" s="80"/>
      <c r="X32" s="79"/>
      <c r="AB32" s="80"/>
    </row>
    <row r="33" spans="2:28" ht="15" customHeight="1" x14ac:dyDescent="0.15">
      <c r="B33" s="263"/>
      <c r="C33" s="265"/>
      <c r="D33" s="266"/>
      <c r="E33" s="266"/>
      <c r="F33" s="266"/>
      <c r="G33" s="267"/>
      <c r="H33" s="81"/>
      <c r="I33" s="78"/>
      <c r="N33" s="79"/>
      <c r="R33" s="80"/>
      <c r="X33" s="79"/>
      <c r="AB33" s="80"/>
    </row>
    <row r="34" spans="2:28" ht="15" customHeight="1" x14ac:dyDescent="0.15">
      <c r="B34" s="268"/>
      <c r="C34" s="269"/>
      <c r="D34" s="263"/>
      <c r="E34" s="263"/>
      <c r="F34" s="263"/>
      <c r="G34" s="263"/>
      <c r="H34" s="263"/>
      <c r="I34" s="263"/>
      <c r="N34" s="79"/>
      <c r="R34" s="80"/>
      <c r="X34" s="79"/>
      <c r="AB34" s="80"/>
    </row>
    <row r="35" spans="2:28" ht="15" customHeight="1" x14ac:dyDescent="0.15">
      <c r="B35" s="270"/>
      <c r="C35" s="271"/>
      <c r="D35" s="263"/>
      <c r="E35" s="263"/>
      <c r="F35" s="263"/>
      <c r="G35" s="263"/>
      <c r="H35" s="263"/>
      <c r="I35" s="263"/>
      <c r="AB35" s="103"/>
    </row>
    <row r="36" spans="2:28" ht="15" customHeight="1" x14ac:dyDescent="0.15">
      <c r="B36" s="259"/>
      <c r="C36" s="260"/>
      <c r="D36" s="82"/>
      <c r="E36" s="83"/>
      <c r="F36" s="84"/>
      <c r="G36" s="85"/>
      <c r="H36" s="85"/>
      <c r="I36" s="86"/>
    </row>
    <row r="37" spans="2:28" ht="15" customHeight="1" x14ac:dyDescent="0.15">
      <c r="B37" s="257"/>
      <c r="C37" s="258"/>
      <c r="D37" s="89"/>
      <c r="E37" s="90"/>
      <c r="F37" s="91"/>
      <c r="G37" s="92"/>
      <c r="H37" s="92"/>
      <c r="I37" s="93"/>
    </row>
    <row r="38" spans="2:28" ht="15" customHeight="1" x14ac:dyDescent="0.15">
      <c r="B38" s="259"/>
      <c r="C38" s="260"/>
      <c r="D38" s="82"/>
      <c r="E38" s="83"/>
      <c r="F38" s="84"/>
      <c r="G38" s="85"/>
      <c r="H38" s="85"/>
      <c r="I38" s="86"/>
    </row>
    <row r="39" spans="2:28" ht="15" customHeight="1" x14ac:dyDescent="0.15">
      <c r="B39" s="257"/>
      <c r="C39" s="258"/>
      <c r="D39" s="89"/>
      <c r="E39" s="90"/>
      <c r="F39" s="91"/>
      <c r="G39" s="92"/>
      <c r="H39" s="92"/>
      <c r="I39" s="93"/>
    </row>
    <row r="40" spans="2:28" ht="15" customHeight="1" x14ac:dyDescent="0.15">
      <c r="B40" s="259"/>
      <c r="C40" s="260"/>
      <c r="D40" s="82"/>
      <c r="E40" s="83"/>
      <c r="F40" s="84"/>
      <c r="G40" s="85"/>
      <c r="H40" s="85"/>
      <c r="I40" s="86"/>
    </row>
    <row r="41" spans="2:28" ht="15" customHeight="1" x14ac:dyDescent="0.15">
      <c r="B41" s="257"/>
      <c r="C41" s="258"/>
      <c r="D41" s="89"/>
      <c r="E41" s="90"/>
      <c r="F41" s="91"/>
      <c r="G41" s="92"/>
      <c r="H41" s="92"/>
      <c r="I41" s="93"/>
      <c r="AB41" s="104"/>
    </row>
    <row r="42" spans="2:28" ht="15" customHeight="1" x14ac:dyDescent="0.15">
      <c r="B42" s="259"/>
      <c r="C42" s="260"/>
      <c r="D42" s="82"/>
      <c r="E42" s="83"/>
      <c r="F42" s="84"/>
      <c r="G42" s="85"/>
      <c r="H42" s="85"/>
      <c r="I42" s="86"/>
    </row>
    <row r="43" spans="2:28" ht="15" customHeight="1" x14ac:dyDescent="0.15">
      <c r="B43" s="257"/>
      <c r="C43" s="258"/>
      <c r="D43" s="89"/>
      <c r="E43" s="90"/>
      <c r="F43" s="91"/>
      <c r="G43" s="92"/>
      <c r="H43" s="92"/>
      <c r="I43" s="93"/>
    </row>
    <row r="44" spans="2:28" ht="15" customHeight="1" x14ac:dyDescent="0.15">
      <c r="B44" s="259"/>
      <c r="C44" s="260"/>
      <c r="D44" s="82"/>
      <c r="E44" s="83"/>
      <c r="F44" s="84"/>
      <c r="G44" s="85"/>
      <c r="H44" s="85"/>
      <c r="I44" s="86"/>
    </row>
    <row r="45" spans="2:28" ht="15" customHeight="1" x14ac:dyDescent="0.15">
      <c r="B45" s="257"/>
      <c r="C45" s="258"/>
      <c r="D45" s="89"/>
      <c r="E45" s="90"/>
      <c r="F45" s="91"/>
      <c r="G45" s="92"/>
      <c r="H45" s="92"/>
      <c r="I45" s="93"/>
    </row>
    <row r="46" spans="2:28" ht="15" customHeight="1" x14ac:dyDescent="0.15">
      <c r="B46" s="259"/>
      <c r="C46" s="260"/>
      <c r="D46" s="82"/>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c r="Q49" s="96"/>
      <c r="S49" s="96"/>
    </row>
    <row r="50" spans="2:28" ht="15" customHeight="1" x14ac:dyDescent="0.15">
      <c r="B50" s="259"/>
      <c r="C50" s="260"/>
      <c r="D50" s="82"/>
      <c r="E50" s="83"/>
      <c r="F50" s="84"/>
      <c r="G50" s="85"/>
      <c r="H50" s="85"/>
      <c r="I50" s="95"/>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c r="Q52" s="103"/>
    </row>
    <row r="53" spans="2:28" ht="15" customHeight="1" x14ac:dyDescent="0.15">
      <c r="B53" s="257"/>
      <c r="C53" s="258"/>
      <c r="D53" s="89"/>
      <c r="E53" s="90"/>
      <c r="F53" s="91"/>
      <c r="G53" s="92"/>
      <c r="H53" s="92"/>
      <c r="I53" s="93"/>
    </row>
    <row r="54" spans="2:28" ht="15" customHeight="1" x14ac:dyDescent="0.15">
      <c r="B54" s="259"/>
      <c r="C54" s="260"/>
      <c r="D54" s="82"/>
      <c r="E54" s="83"/>
      <c r="F54" s="84"/>
      <c r="G54" s="85"/>
      <c r="H54" s="85"/>
      <c r="I54" s="95"/>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c r="F57" s="91"/>
      <c r="G57" s="92"/>
      <c r="H57" s="92"/>
      <c r="I57" s="102"/>
    </row>
    <row r="58" spans="2:28" ht="15" customHeight="1" x14ac:dyDescent="0.15">
      <c r="B58" s="255"/>
      <c r="C58" s="256"/>
      <c r="D58" s="82"/>
      <c r="E58" s="83"/>
      <c r="F58" s="84"/>
      <c r="G58" s="85"/>
      <c r="H58" s="85"/>
      <c r="I58" s="95"/>
    </row>
    <row r="59" spans="2:28" ht="15" customHeight="1" x14ac:dyDescent="0.15">
      <c r="B59" s="257"/>
      <c r="C59" s="258"/>
      <c r="D59" s="89"/>
      <c r="E59" s="90"/>
      <c r="F59" s="91"/>
      <c r="G59" s="92"/>
      <c r="H59" s="92"/>
      <c r="I59" s="101"/>
    </row>
    <row r="60" spans="2:28" ht="15" customHeight="1" x14ac:dyDescent="0.15">
      <c r="E60" s="80"/>
    </row>
    <row r="61" spans="2:28" ht="15" customHeight="1" x14ac:dyDescent="0.15">
      <c r="R61" s="88"/>
      <c r="X61" s="79"/>
      <c r="Z61" s="87"/>
      <c r="AB61" s="88"/>
    </row>
    <row r="62" spans="2:28" ht="15" customHeight="1" x14ac:dyDescent="0.15">
      <c r="B62" s="263"/>
      <c r="C62" s="261"/>
      <c r="D62" s="264"/>
      <c r="E62" s="264"/>
      <c r="F62" s="264"/>
      <c r="G62" s="262"/>
      <c r="H62" s="77"/>
      <c r="I62" s="78"/>
      <c r="N62" s="79"/>
      <c r="P62" s="87"/>
      <c r="R62" s="80"/>
      <c r="X62" s="79"/>
      <c r="AB62" s="80"/>
    </row>
    <row r="63" spans="2:28" ht="15" customHeight="1" x14ac:dyDescent="0.15">
      <c r="B63" s="263"/>
      <c r="C63" s="265"/>
      <c r="D63" s="266"/>
      <c r="E63" s="266"/>
      <c r="F63" s="266"/>
      <c r="G63" s="267"/>
      <c r="H63" s="81"/>
      <c r="I63" s="78"/>
      <c r="N63" s="79"/>
      <c r="R63" s="80"/>
      <c r="X63" s="79"/>
      <c r="AB63" s="80"/>
    </row>
    <row r="64" spans="2:28" ht="15" customHeight="1" x14ac:dyDescent="0.15">
      <c r="B64" s="268"/>
      <c r="C64" s="269"/>
      <c r="D64" s="263"/>
      <c r="E64" s="263"/>
      <c r="F64" s="263"/>
      <c r="G64" s="263"/>
      <c r="H64" s="263"/>
      <c r="I64" s="263"/>
      <c r="N64" s="79"/>
      <c r="R64" s="80"/>
      <c r="X64" s="79"/>
      <c r="AB64" s="80"/>
    </row>
    <row r="65" spans="2:28" ht="15" customHeight="1" x14ac:dyDescent="0.15">
      <c r="B65" s="270"/>
      <c r="C65" s="271"/>
      <c r="D65" s="263"/>
      <c r="E65" s="263"/>
      <c r="F65" s="263"/>
      <c r="G65" s="263"/>
      <c r="H65" s="263"/>
      <c r="I65" s="263"/>
      <c r="N65" s="79"/>
      <c r="AB65" s="103"/>
    </row>
    <row r="66" spans="2:28" ht="15" customHeight="1" x14ac:dyDescent="0.15">
      <c r="B66" s="259"/>
      <c r="C66" s="260"/>
      <c r="D66" s="82"/>
      <c r="E66" s="83"/>
      <c r="F66" s="84"/>
      <c r="G66" s="85"/>
      <c r="H66" s="85"/>
      <c r="I66" s="86"/>
    </row>
    <row r="67" spans="2:28" ht="15" customHeight="1" x14ac:dyDescent="0.15">
      <c r="B67" s="257"/>
      <c r="C67" s="258"/>
      <c r="D67" s="89"/>
      <c r="E67" s="90"/>
      <c r="F67" s="91"/>
      <c r="G67" s="92"/>
      <c r="H67" s="92"/>
      <c r="I67" s="93"/>
    </row>
    <row r="68" spans="2:28" ht="15" customHeight="1" x14ac:dyDescent="0.15">
      <c r="B68" s="259"/>
      <c r="C68" s="260"/>
      <c r="D68" s="82"/>
      <c r="E68" s="83"/>
      <c r="F68" s="84"/>
      <c r="G68" s="85"/>
      <c r="H68" s="85"/>
      <c r="I68" s="86"/>
    </row>
    <row r="69" spans="2:28" ht="15" customHeight="1" x14ac:dyDescent="0.15">
      <c r="B69" s="257"/>
      <c r="C69" s="258"/>
      <c r="D69" s="89"/>
      <c r="E69" s="90"/>
      <c r="F69" s="91"/>
      <c r="G69" s="92"/>
      <c r="H69" s="92"/>
      <c r="I69" s="93"/>
    </row>
    <row r="70" spans="2:28" ht="15" customHeight="1" x14ac:dyDescent="0.15">
      <c r="B70" s="259"/>
      <c r="C70" s="260"/>
      <c r="D70" s="82"/>
      <c r="E70" s="83"/>
      <c r="F70" s="84"/>
      <c r="G70" s="85"/>
      <c r="H70" s="85"/>
      <c r="I70" s="86"/>
    </row>
    <row r="71" spans="2:28" ht="15" customHeight="1" x14ac:dyDescent="0.15">
      <c r="B71" s="257"/>
      <c r="C71" s="258"/>
      <c r="D71" s="89"/>
      <c r="E71" s="90"/>
      <c r="F71" s="91"/>
      <c r="G71" s="92"/>
      <c r="H71" s="92"/>
      <c r="I71" s="93"/>
      <c r="AB71" s="104"/>
    </row>
    <row r="72" spans="2:28" ht="15" customHeight="1" x14ac:dyDescent="0.15">
      <c r="B72" s="259"/>
      <c r="C72" s="260"/>
      <c r="D72" s="82"/>
      <c r="E72" s="83"/>
      <c r="F72" s="84"/>
      <c r="G72" s="85"/>
      <c r="H72" s="85"/>
      <c r="I72" s="94"/>
    </row>
    <row r="73" spans="2:28" ht="15" customHeight="1" x14ac:dyDescent="0.15">
      <c r="B73" s="257"/>
      <c r="C73" s="258"/>
      <c r="D73" s="89"/>
      <c r="E73" s="90"/>
      <c r="F73" s="91"/>
      <c r="G73" s="92"/>
      <c r="H73" s="92"/>
      <c r="I73" s="93"/>
    </row>
    <row r="74" spans="2:28" ht="15" customHeight="1" x14ac:dyDescent="0.15">
      <c r="B74" s="259"/>
      <c r="C74" s="260"/>
      <c r="D74" s="82"/>
      <c r="E74" s="83"/>
      <c r="F74" s="84"/>
      <c r="G74" s="85"/>
      <c r="H74" s="85"/>
      <c r="I74" s="95"/>
    </row>
    <row r="75" spans="2:28" ht="15" customHeight="1" x14ac:dyDescent="0.15">
      <c r="B75" s="257"/>
      <c r="C75" s="258"/>
      <c r="D75" s="89"/>
      <c r="E75" s="90"/>
      <c r="F75" s="91"/>
      <c r="G75" s="92"/>
      <c r="H75" s="92"/>
      <c r="I75" s="93"/>
    </row>
    <row r="76" spans="2:28" ht="15" customHeight="1" x14ac:dyDescent="0.15">
      <c r="B76" s="259"/>
      <c r="C76" s="260"/>
      <c r="D76" s="82"/>
      <c r="E76" s="83"/>
      <c r="F76" s="84"/>
      <c r="G76" s="85"/>
      <c r="H76" s="85"/>
      <c r="I76" s="86"/>
    </row>
    <row r="77" spans="2:28" ht="15" customHeight="1" x14ac:dyDescent="0.15">
      <c r="B77" s="257"/>
      <c r="C77" s="258"/>
      <c r="D77" s="89"/>
      <c r="E77" s="106"/>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c r="Q79" s="96"/>
      <c r="S79" s="96"/>
    </row>
    <row r="80" spans="2:28" ht="15" customHeight="1" x14ac:dyDescent="0.15">
      <c r="B80" s="259"/>
      <c r="C80" s="260"/>
      <c r="D80" s="82"/>
      <c r="E80" s="83"/>
      <c r="F80" s="84"/>
      <c r="G80" s="85"/>
      <c r="H80" s="85"/>
      <c r="I80" s="95"/>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c r="Q82" s="103"/>
    </row>
    <row r="83" spans="2:28" ht="15" customHeight="1" x14ac:dyDescent="0.15">
      <c r="B83" s="257"/>
      <c r="C83" s="258"/>
      <c r="D83" s="89"/>
      <c r="E83" s="90"/>
      <c r="F83" s="91"/>
      <c r="G83" s="92"/>
      <c r="H83" s="92"/>
      <c r="I83" s="93"/>
    </row>
    <row r="84" spans="2:28" ht="15" customHeight="1" x14ac:dyDescent="0.15">
      <c r="B84" s="259"/>
      <c r="C84" s="260"/>
      <c r="D84" s="82"/>
      <c r="E84" s="83"/>
      <c r="F84" s="84"/>
      <c r="G84" s="85"/>
      <c r="H84" s="85"/>
      <c r="I84" s="95"/>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c r="F87" s="91"/>
      <c r="G87" s="92"/>
      <c r="H87" s="92"/>
      <c r="I87" s="102"/>
    </row>
    <row r="88" spans="2:28" ht="15" customHeight="1" x14ac:dyDescent="0.15">
      <c r="B88" s="255"/>
      <c r="C88" s="256"/>
      <c r="D88" s="82"/>
      <c r="E88" s="83"/>
      <c r="F88" s="84"/>
      <c r="G88" s="85"/>
      <c r="H88" s="85"/>
      <c r="I88" s="95"/>
    </row>
    <row r="89" spans="2:28" ht="15" customHeight="1" x14ac:dyDescent="0.15">
      <c r="B89" s="257"/>
      <c r="C89" s="258"/>
      <c r="D89" s="89"/>
      <c r="E89" s="90"/>
      <c r="F89" s="91"/>
      <c r="G89" s="92"/>
      <c r="H89" s="92"/>
      <c r="I89" s="101"/>
    </row>
    <row r="90" spans="2:28" ht="15" customHeight="1" x14ac:dyDescent="0.15">
      <c r="E90" s="80"/>
    </row>
    <row r="91" spans="2:28" ht="15" customHeight="1" x14ac:dyDescent="0.15">
      <c r="R91" s="88"/>
      <c r="X91" s="79"/>
      <c r="Z91" s="87"/>
      <c r="AB91" s="88"/>
    </row>
    <row r="92" spans="2:28" ht="15" customHeight="1" x14ac:dyDescent="0.15">
      <c r="B92" s="263"/>
      <c r="C92" s="261"/>
      <c r="D92" s="264"/>
      <c r="E92" s="264"/>
      <c r="F92" s="264"/>
      <c r="G92" s="262"/>
      <c r="H92" s="77"/>
      <c r="I92" s="78"/>
      <c r="N92" s="79"/>
      <c r="P92" s="87"/>
      <c r="R92" s="80"/>
      <c r="X92" s="79"/>
      <c r="AB92" s="80"/>
    </row>
    <row r="93" spans="2:28" ht="15" customHeight="1" x14ac:dyDescent="0.15">
      <c r="B93" s="263"/>
      <c r="C93" s="265"/>
      <c r="D93" s="266"/>
      <c r="E93" s="266"/>
      <c r="F93" s="266"/>
      <c r="G93" s="267"/>
      <c r="H93" s="81"/>
      <c r="I93" s="78"/>
      <c r="N93" s="79"/>
      <c r="R93" s="80"/>
      <c r="X93" s="79"/>
      <c r="AB93" s="80"/>
    </row>
    <row r="94" spans="2:28" ht="15" customHeight="1" x14ac:dyDescent="0.15">
      <c r="B94" s="268"/>
      <c r="C94" s="269"/>
      <c r="D94" s="263"/>
      <c r="E94" s="263"/>
      <c r="F94" s="263"/>
      <c r="G94" s="263"/>
      <c r="H94" s="263"/>
      <c r="I94" s="263"/>
      <c r="N94" s="79"/>
      <c r="R94" s="80"/>
      <c r="X94" s="79"/>
      <c r="AB94" s="80"/>
    </row>
    <row r="95" spans="2:28" ht="15" customHeight="1" x14ac:dyDescent="0.15">
      <c r="B95" s="270"/>
      <c r="C95" s="271"/>
      <c r="D95" s="263"/>
      <c r="E95" s="263"/>
      <c r="F95" s="263"/>
      <c r="G95" s="263"/>
      <c r="H95" s="263"/>
      <c r="I95" s="263"/>
      <c r="N95" s="79"/>
      <c r="AB95" s="103"/>
    </row>
    <row r="96" spans="2:28" ht="15" customHeight="1" x14ac:dyDescent="0.15">
      <c r="B96" s="259"/>
      <c r="C96" s="260"/>
      <c r="D96" s="82"/>
      <c r="E96" s="83"/>
      <c r="F96" s="84"/>
      <c r="G96" s="85"/>
      <c r="H96" s="85"/>
      <c r="I96" s="86"/>
    </row>
    <row r="97" spans="2:28" ht="15" customHeight="1" x14ac:dyDescent="0.15">
      <c r="B97" s="257"/>
      <c r="C97" s="258"/>
      <c r="D97" s="89"/>
      <c r="E97" s="90"/>
      <c r="F97" s="91"/>
      <c r="G97" s="92"/>
      <c r="H97" s="92"/>
      <c r="I97" s="93"/>
    </row>
    <row r="98" spans="2:28" ht="15" customHeight="1" x14ac:dyDescent="0.15">
      <c r="B98" s="259"/>
      <c r="C98" s="260"/>
      <c r="D98" s="82"/>
      <c r="E98" s="83"/>
      <c r="F98" s="84"/>
      <c r="G98" s="85"/>
      <c r="H98" s="85"/>
      <c r="I98" s="86"/>
    </row>
    <row r="99" spans="2:28" ht="15" customHeight="1" x14ac:dyDescent="0.15">
      <c r="B99" s="257"/>
      <c r="C99" s="258"/>
      <c r="D99" s="89"/>
      <c r="E99" s="90"/>
      <c r="F99" s="91"/>
      <c r="G99" s="92"/>
      <c r="H99" s="92"/>
      <c r="I99" s="93"/>
    </row>
    <row r="100" spans="2:28" ht="15" customHeight="1" x14ac:dyDescent="0.15">
      <c r="B100" s="259"/>
      <c r="C100" s="260"/>
      <c r="D100" s="82"/>
      <c r="E100" s="83"/>
      <c r="F100" s="84"/>
      <c r="G100" s="85"/>
      <c r="H100" s="85"/>
      <c r="I100" s="86"/>
    </row>
    <row r="101" spans="2:28" ht="15" customHeight="1" x14ac:dyDescent="0.15">
      <c r="B101" s="257"/>
      <c r="C101" s="258"/>
      <c r="D101" s="89"/>
      <c r="E101" s="90"/>
      <c r="F101" s="91"/>
      <c r="G101" s="92"/>
      <c r="H101" s="92"/>
      <c r="I101" s="93"/>
      <c r="AB101" s="104"/>
    </row>
    <row r="102" spans="2:28" ht="15" customHeight="1" x14ac:dyDescent="0.15">
      <c r="B102" s="259"/>
      <c r="C102" s="260"/>
      <c r="D102" s="82"/>
      <c r="E102" s="83"/>
      <c r="F102" s="84"/>
      <c r="G102" s="85"/>
      <c r="H102" s="85"/>
      <c r="I102" s="86"/>
    </row>
    <row r="103" spans="2:28" ht="15" customHeight="1" x14ac:dyDescent="0.15">
      <c r="B103" s="257"/>
      <c r="C103" s="258"/>
      <c r="D103" s="89"/>
      <c r="E103" s="90"/>
      <c r="F103" s="91"/>
      <c r="G103" s="92"/>
      <c r="H103" s="92"/>
      <c r="I103" s="93"/>
    </row>
    <row r="104" spans="2:28" ht="15" customHeight="1" x14ac:dyDescent="0.15">
      <c r="B104" s="259"/>
      <c r="C104" s="260"/>
      <c r="D104" s="82"/>
      <c r="E104" s="83"/>
      <c r="F104" s="84"/>
      <c r="G104" s="85"/>
      <c r="H104" s="85"/>
      <c r="I104" s="86"/>
    </row>
    <row r="105" spans="2:28" ht="15" customHeight="1" x14ac:dyDescent="0.15">
      <c r="B105" s="257"/>
      <c r="C105" s="258"/>
      <c r="D105" s="89"/>
      <c r="E105" s="90"/>
      <c r="F105" s="91"/>
      <c r="G105" s="92"/>
      <c r="H105" s="92"/>
      <c r="I105" s="93"/>
    </row>
    <row r="106" spans="2:28" ht="15" customHeight="1" x14ac:dyDescent="0.15">
      <c r="B106" s="259"/>
      <c r="C106" s="260"/>
      <c r="D106" s="82"/>
      <c r="E106" s="83"/>
      <c r="F106" s="84"/>
      <c r="G106" s="85"/>
      <c r="H106" s="85"/>
      <c r="I106" s="86"/>
    </row>
    <row r="107" spans="2:28" ht="15" customHeight="1" x14ac:dyDescent="0.15">
      <c r="B107" s="257"/>
      <c r="C107" s="258"/>
      <c r="D107" s="89"/>
      <c r="E107" s="90"/>
      <c r="F107" s="91"/>
      <c r="G107" s="92"/>
      <c r="H107" s="92"/>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c r="Q109" s="96"/>
      <c r="S109" s="96"/>
    </row>
    <row r="110" spans="2:28" ht="15" customHeight="1" x14ac:dyDescent="0.15">
      <c r="B110" s="259"/>
      <c r="C110" s="260"/>
      <c r="D110" s="82"/>
      <c r="E110" s="83"/>
      <c r="F110" s="84"/>
      <c r="G110" s="85"/>
      <c r="H110" s="85"/>
      <c r="I110" s="95"/>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c r="Q112" s="103"/>
    </row>
    <row r="113" spans="2:28" ht="15" customHeight="1" x14ac:dyDescent="0.15">
      <c r="B113" s="257"/>
      <c r="C113" s="258"/>
      <c r="D113" s="89"/>
      <c r="E113" s="90"/>
      <c r="F113" s="91"/>
      <c r="G113" s="92"/>
      <c r="H113" s="92"/>
      <c r="I113" s="93"/>
    </row>
    <row r="114" spans="2:28" ht="15" customHeight="1" x14ac:dyDescent="0.15">
      <c r="B114" s="259"/>
      <c r="C114" s="260"/>
      <c r="D114" s="82"/>
      <c r="E114" s="83"/>
      <c r="F114" s="84"/>
      <c r="G114" s="85"/>
      <c r="H114" s="85"/>
      <c r="I114" s="95"/>
    </row>
    <row r="115" spans="2:28" ht="15" customHeight="1" x14ac:dyDescent="0.15">
      <c r="B115" s="257"/>
      <c r="C115" s="258"/>
      <c r="D115" s="89"/>
      <c r="E115" s="90"/>
      <c r="F115" s="91"/>
      <c r="G115" s="92"/>
      <c r="H115" s="92"/>
      <c r="I115" s="93"/>
    </row>
    <row r="116" spans="2:28" ht="15" customHeight="1" x14ac:dyDescent="0.15">
      <c r="B116" s="261"/>
      <c r="C116" s="262"/>
      <c r="D116" s="82"/>
      <c r="E116" s="83"/>
      <c r="F116" s="84"/>
      <c r="G116" s="85"/>
      <c r="H116" s="85"/>
      <c r="I116" s="95"/>
    </row>
    <row r="117" spans="2:28" ht="15" customHeight="1" x14ac:dyDescent="0.15">
      <c r="B117" s="257"/>
      <c r="C117" s="258"/>
      <c r="D117" s="89"/>
      <c r="E117" s="90"/>
      <c r="F117" s="91"/>
      <c r="G117" s="92"/>
      <c r="H117" s="92"/>
      <c r="I117" s="102"/>
    </row>
    <row r="118" spans="2:28" ht="15" customHeight="1" x14ac:dyDescent="0.15">
      <c r="B118" s="255"/>
      <c r="C118" s="256"/>
      <c r="D118" s="82"/>
      <c r="E118" s="83"/>
      <c r="F118" s="84"/>
      <c r="G118" s="85"/>
      <c r="H118" s="85"/>
      <c r="I118" s="95"/>
    </row>
    <row r="119" spans="2:28" ht="15" customHeight="1" x14ac:dyDescent="0.15">
      <c r="B119" s="257"/>
      <c r="C119" s="258"/>
      <c r="D119" s="89"/>
      <c r="E119" s="90"/>
      <c r="F119" s="91"/>
      <c r="G119" s="92"/>
      <c r="H119" s="92"/>
      <c r="I119" s="101"/>
    </row>
    <row r="120" spans="2:28" ht="15" customHeight="1" x14ac:dyDescent="0.15">
      <c r="E120" s="80"/>
    </row>
    <row r="121" spans="2:28" ht="15" customHeight="1" x14ac:dyDescent="0.15">
      <c r="R121" s="88"/>
      <c r="X121" s="79"/>
      <c r="Z121" s="87"/>
      <c r="AB121" s="88"/>
    </row>
    <row r="122" spans="2:28" ht="15" customHeight="1" x14ac:dyDescent="0.15">
      <c r="B122" s="263"/>
      <c r="C122" s="261"/>
      <c r="D122" s="264"/>
      <c r="E122" s="264"/>
      <c r="F122" s="264"/>
      <c r="G122" s="262"/>
      <c r="H122" s="77"/>
      <c r="I122" s="78"/>
      <c r="N122" s="79"/>
      <c r="P122" s="87"/>
      <c r="R122" s="80"/>
      <c r="X122" s="79"/>
      <c r="AB122" s="80"/>
    </row>
    <row r="123" spans="2:28" ht="15" customHeight="1" x14ac:dyDescent="0.15">
      <c r="B123" s="263"/>
      <c r="C123" s="265"/>
      <c r="D123" s="266"/>
      <c r="E123" s="266"/>
      <c r="F123" s="266"/>
      <c r="G123" s="267"/>
      <c r="H123" s="81"/>
      <c r="I123" s="78"/>
      <c r="N123" s="79"/>
      <c r="R123" s="80"/>
      <c r="X123" s="79"/>
      <c r="AB123" s="80"/>
    </row>
    <row r="124" spans="2:28" ht="15" customHeight="1" x14ac:dyDescent="0.15">
      <c r="B124" s="268"/>
      <c r="C124" s="269"/>
      <c r="D124" s="263"/>
      <c r="E124" s="263"/>
      <c r="F124" s="263"/>
      <c r="G124" s="263"/>
      <c r="H124" s="263"/>
      <c r="I124" s="263"/>
      <c r="N124" s="79"/>
      <c r="R124" s="80"/>
      <c r="X124" s="79"/>
      <c r="AB124" s="80"/>
    </row>
    <row r="125" spans="2:28" ht="15" customHeight="1" x14ac:dyDescent="0.15">
      <c r="B125" s="270"/>
      <c r="C125" s="271"/>
      <c r="D125" s="263"/>
      <c r="E125" s="263"/>
      <c r="F125" s="263"/>
      <c r="G125" s="263"/>
      <c r="H125" s="263"/>
      <c r="I125" s="263"/>
      <c r="N125" s="79"/>
      <c r="AB125" s="103"/>
    </row>
    <row r="126" spans="2:28" ht="15" customHeight="1" x14ac:dyDescent="0.15">
      <c r="B126" s="259"/>
      <c r="C126" s="260"/>
      <c r="D126" s="82"/>
      <c r="E126" s="83"/>
      <c r="F126" s="84"/>
      <c r="G126" s="85"/>
      <c r="H126" s="85"/>
      <c r="I126" s="86"/>
    </row>
    <row r="127" spans="2:28" ht="15" customHeight="1" x14ac:dyDescent="0.15">
      <c r="B127" s="257"/>
      <c r="C127" s="258"/>
      <c r="D127" s="89"/>
      <c r="E127" s="90"/>
      <c r="F127" s="91"/>
      <c r="G127" s="92"/>
      <c r="H127" s="92"/>
      <c r="I127" s="93"/>
    </row>
    <row r="128" spans="2:28" ht="15" customHeight="1" x14ac:dyDescent="0.15">
      <c r="B128" s="259"/>
      <c r="C128" s="260"/>
      <c r="D128" s="82"/>
      <c r="E128" s="83"/>
      <c r="F128" s="84"/>
      <c r="G128" s="85"/>
      <c r="H128" s="85"/>
      <c r="I128" s="86"/>
    </row>
    <row r="129" spans="2:28" ht="15" customHeight="1" x14ac:dyDescent="0.15">
      <c r="B129" s="257"/>
      <c r="C129" s="258"/>
      <c r="D129" s="89"/>
      <c r="E129" s="90"/>
      <c r="F129" s="91"/>
      <c r="G129" s="92"/>
      <c r="H129" s="92"/>
      <c r="I129" s="93"/>
    </row>
    <row r="130" spans="2:28" ht="15" customHeight="1" x14ac:dyDescent="0.15">
      <c r="B130" s="259"/>
      <c r="C130" s="260"/>
      <c r="D130" s="82"/>
      <c r="E130" s="83"/>
      <c r="F130" s="84"/>
      <c r="G130" s="85"/>
      <c r="H130" s="85"/>
      <c r="I130" s="86"/>
    </row>
    <row r="131" spans="2:28" ht="15" customHeight="1" x14ac:dyDescent="0.15">
      <c r="B131" s="257"/>
      <c r="C131" s="258"/>
      <c r="D131" s="89"/>
      <c r="E131" s="90"/>
      <c r="F131" s="91"/>
      <c r="G131" s="92"/>
      <c r="H131" s="92"/>
      <c r="I131" s="93"/>
      <c r="AB131" s="104"/>
    </row>
    <row r="132" spans="2:28" ht="15" customHeight="1" x14ac:dyDescent="0.15">
      <c r="B132" s="259"/>
      <c r="C132" s="260"/>
      <c r="D132" s="82"/>
      <c r="E132" s="83"/>
      <c r="F132" s="84"/>
      <c r="G132" s="85"/>
      <c r="H132" s="85"/>
      <c r="I132" s="86"/>
    </row>
    <row r="133" spans="2:28" ht="15" customHeight="1" x14ac:dyDescent="0.15">
      <c r="B133" s="257"/>
      <c r="C133" s="258"/>
      <c r="D133" s="89"/>
      <c r="E133" s="90"/>
      <c r="F133" s="91"/>
      <c r="G133" s="92"/>
      <c r="H133" s="92"/>
      <c r="I133" s="93"/>
    </row>
    <row r="134" spans="2:28" ht="15" customHeight="1" x14ac:dyDescent="0.15">
      <c r="B134" s="259"/>
      <c r="C134" s="260"/>
      <c r="D134" s="82"/>
      <c r="E134" s="83"/>
      <c r="F134" s="84"/>
      <c r="G134" s="85"/>
      <c r="H134" s="85"/>
      <c r="I134" s="86"/>
    </row>
    <row r="135" spans="2:28" ht="15" customHeight="1" x14ac:dyDescent="0.15">
      <c r="B135" s="257"/>
      <c r="C135" s="258"/>
      <c r="D135" s="89"/>
      <c r="E135" s="90"/>
      <c r="F135" s="91"/>
      <c r="G135" s="92"/>
      <c r="H135" s="92"/>
      <c r="I135" s="93"/>
    </row>
    <row r="136" spans="2:28" ht="15" customHeight="1" x14ac:dyDescent="0.15">
      <c r="B136" s="259"/>
      <c r="C136" s="260"/>
      <c r="D136" s="82"/>
      <c r="E136" s="83"/>
      <c r="F136" s="84"/>
      <c r="G136" s="85"/>
      <c r="H136" s="85"/>
      <c r="I136" s="86"/>
    </row>
    <row r="137" spans="2:28" ht="15" customHeight="1" x14ac:dyDescent="0.15">
      <c r="B137" s="257"/>
      <c r="C137" s="258"/>
      <c r="D137" s="89"/>
      <c r="E137" s="90"/>
      <c r="F137" s="91"/>
      <c r="G137" s="92"/>
      <c r="H137" s="92"/>
      <c r="I137" s="93"/>
    </row>
    <row r="138" spans="2:28" ht="15" customHeight="1" x14ac:dyDescent="0.15">
      <c r="B138" s="259"/>
      <c r="C138" s="260"/>
      <c r="D138" s="82"/>
      <c r="E138" s="105"/>
      <c r="F138" s="84"/>
      <c r="G138" s="85"/>
      <c r="H138" s="85"/>
      <c r="I138" s="86"/>
    </row>
    <row r="139" spans="2:28" ht="15" customHeight="1" x14ac:dyDescent="0.15">
      <c r="B139" s="257"/>
      <c r="C139" s="258"/>
      <c r="D139" s="89"/>
      <c r="E139" s="106"/>
      <c r="F139" s="91"/>
      <c r="G139" s="92"/>
      <c r="H139" s="92"/>
      <c r="I139" s="93"/>
      <c r="Q139" s="96"/>
      <c r="S139" s="96"/>
    </row>
    <row r="140" spans="2:28" ht="15" customHeight="1" x14ac:dyDescent="0.15">
      <c r="B140" s="259"/>
      <c r="C140" s="260"/>
      <c r="D140" s="82"/>
      <c r="E140" s="83"/>
      <c r="F140" s="84"/>
      <c r="G140" s="85"/>
      <c r="H140" s="85"/>
      <c r="I140" s="95"/>
    </row>
    <row r="141" spans="2:28" ht="15" customHeight="1" x14ac:dyDescent="0.15">
      <c r="B141" s="257"/>
      <c r="C141" s="258"/>
      <c r="D141" s="89"/>
      <c r="E141" s="90"/>
      <c r="F141" s="91"/>
      <c r="G141" s="92"/>
      <c r="H141" s="92"/>
      <c r="I141" s="93"/>
    </row>
    <row r="142" spans="2:28" ht="15" customHeight="1" x14ac:dyDescent="0.15">
      <c r="B142" s="259"/>
      <c r="C142" s="260"/>
      <c r="D142" s="82"/>
      <c r="E142" s="83"/>
      <c r="F142" s="84"/>
      <c r="G142" s="85"/>
      <c r="H142" s="85"/>
      <c r="I142" s="94"/>
      <c r="Q142" s="103"/>
    </row>
    <row r="143" spans="2:28" ht="15" customHeight="1" x14ac:dyDescent="0.15">
      <c r="B143" s="257"/>
      <c r="C143" s="258"/>
      <c r="D143" s="89"/>
      <c r="E143" s="90"/>
      <c r="F143" s="91"/>
      <c r="G143" s="92"/>
      <c r="H143" s="92"/>
      <c r="I143" s="93"/>
    </row>
    <row r="144" spans="2:28" ht="15" customHeight="1" x14ac:dyDescent="0.15">
      <c r="B144" s="259"/>
      <c r="C144" s="260"/>
      <c r="D144" s="82"/>
      <c r="E144" s="83"/>
      <c r="F144" s="84"/>
      <c r="G144" s="85"/>
      <c r="H144" s="85"/>
      <c r="I144" s="95"/>
    </row>
    <row r="145" spans="2:28" ht="15" customHeight="1" x14ac:dyDescent="0.15">
      <c r="B145" s="257"/>
      <c r="C145" s="258"/>
      <c r="D145" s="89"/>
      <c r="E145" s="90"/>
      <c r="F145" s="91"/>
      <c r="G145" s="92"/>
      <c r="H145" s="92"/>
      <c r="I145" s="93"/>
    </row>
    <row r="146" spans="2:28" ht="15" customHeight="1" x14ac:dyDescent="0.15">
      <c r="B146" s="261"/>
      <c r="C146" s="262"/>
      <c r="D146" s="82"/>
      <c r="E146" s="83"/>
      <c r="F146" s="84"/>
      <c r="G146" s="85"/>
      <c r="H146" s="85"/>
      <c r="I146" s="95"/>
    </row>
    <row r="147" spans="2:28" ht="15" customHeight="1" x14ac:dyDescent="0.15">
      <c r="B147" s="257"/>
      <c r="C147" s="258"/>
      <c r="D147" s="89"/>
      <c r="E147" s="90"/>
      <c r="F147" s="91"/>
      <c r="G147" s="92"/>
      <c r="H147" s="92"/>
      <c r="I147" s="102"/>
    </row>
    <row r="148" spans="2:28" ht="15" customHeight="1" x14ac:dyDescent="0.15">
      <c r="B148" s="255"/>
      <c r="C148" s="256"/>
      <c r="D148" s="82"/>
      <c r="E148" s="83"/>
      <c r="F148" s="84"/>
      <c r="G148" s="85"/>
      <c r="H148" s="85"/>
      <c r="I148" s="95"/>
    </row>
    <row r="149" spans="2:28" ht="15" customHeight="1" x14ac:dyDescent="0.15">
      <c r="B149" s="257"/>
      <c r="C149" s="258"/>
      <c r="D149" s="89"/>
      <c r="E149" s="90"/>
      <c r="F149" s="91"/>
      <c r="G149" s="92"/>
      <c r="H149" s="92"/>
      <c r="I149" s="101"/>
    </row>
    <row r="150" spans="2:28" ht="15" customHeight="1" x14ac:dyDescent="0.15">
      <c r="E150" s="80"/>
    </row>
    <row r="151" spans="2:28" ht="15" customHeight="1" x14ac:dyDescent="0.15">
      <c r="R151" s="88"/>
      <c r="X151" s="79"/>
      <c r="Z151" s="87"/>
      <c r="AB151" s="88"/>
    </row>
    <row r="152" spans="2:28" ht="15" customHeight="1" x14ac:dyDescent="0.15">
      <c r="B152" s="263"/>
      <c r="C152" s="261"/>
      <c r="D152" s="264"/>
      <c r="E152" s="264"/>
      <c r="F152" s="264"/>
      <c r="G152" s="262"/>
      <c r="H152" s="77"/>
      <c r="I152" s="78"/>
      <c r="N152" s="79"/>
      <c r="P152" s="87"/>
      <c r="R152" s="80"/>
      <c r="X152" s="79"/>
      <c r="AB152" s="80"/>
    </row>
    <row r="153" spans="2:28" ht="15" customHeight="1" x14ac:dyDescent="0.15">
      <c r="B153" s="263"/>
      <c r="C153" s="265"/>
      <c r="D153" s="266"/>
      <c r="E153" s="266"/>
      <c r="F153" s="266"/>
      <c r="G153" s="267"/>
      <c r="H153" s="81"/>
      <c r="I153" s="78"/>
      <c r="N153" s="79"/>
      <c r="R153" s="80"/>
      <c r="X153" s="79"/>
      <c r="AB153" s="80"/>
    </row>
    <row r="154" spans="2:28" ht="15" customHeight="1" x14ac:dyDescent="0.15">
      <c r="B154" s="268"/>
      <c r="C154" s="269"/>
      <c r="D154" s="263"/>
      <c r="E154" s="263"/>
      <c r="F154" s="263"/>
      <c r="G154" s="263"/>
      <c r="H154" s="263"/>
      <c r="I154" s="263"/>
      <c r="N154" s="79"/>
      <c r="R154" s="80"/>
      <c r="X154" s="79"/>
      <c r="AB154" s="80"/>
    </row>
    <row r="155" spans="2:28" ht="15" customHeight="1" x14ac:dyDescent="0.15">
      <c r="B155" s="270"/>
      <c r="C155" s="271"/>
      <c r="D155" s="263"/>
      <c r="E155" s="263"/>
      <c r="F155" s="263"/>
      <c r="G155" s="263"/>
      <c r="H155" s="263"/>
      <c r="I155" s="263"/>
      <c r="N155" s="79"/>
      <c r="AB155" s="103"/>
    </row>
    <row r="156" spans="2:28" ht="15" customHeight="1" x14ac:dyDescent="0.15">
      <c r="B156" s="259"/>
      <c r="C156" s="260"/>
      <c r="D156" s="82"/>
      <c r="E156" s="83"/>
      <c r="F156" s="84"/>
      <c r="G156" s="85"/>
      <c r="H156" s="85"/>
      <c r="I156" s="86"/>
    </row>
    <row r="157" spans="2:28" ht="15" customHeight="1" x14ac:dyDescent="0.15">
      <c r="B157" s="257"/>
      <c r="C157" s="258"/>
      <c r="D157" s="89"/>
      <c r="E157" s="90"/>
      <c r="F157" s="91"/>
      <c r="G157" s="92"/>
      <c r="H157" s="92"/>
      <c r="I157" s="93"/>
    </row>
    <row r="158" spans="2:28" ht="15" customHeight="1" x14ac:dyDescent="0.15">
      <c r="B158" s="259"/>
      <c r="C158" s="260"/>
      <c r="D158" s="82"/>
      <c r="E158" s="83"/>
      <c r="F158" s="84"/>
      <c r="G158" s="85"/>
      <c r="H158" s="85"/>
      <c r="I158" s="86"/>
    </row>
    <row r="159" spans="2:28" ht="15" customHeight="1" x14ac:dyDescent="0.15">
      <c r="B159" s="257"/>
      <c r="C159" s="258"/>
      <c r="D159" s="89"/>
      <c r="E159" s="90"/>
      <c r="F159" s="91"/>
      <c r="G159" s="92"/>
      <c r="H159" s="92"/>
      <c r="I159" s="93"/>
    </row>
    <row r="160" spans="2:28" ht="15" customHeight="1" x14ac:dyDescent="0.15">
      <c r="B160" s="259"/>
      <c r="C160" s="260"/>
      <c r="D160" s="82"/>
      <c r="E160" s="83"/>
      <c r="F160" s="84"/>
      <c r="G160" s="85"/>
      <c r="H160" s="85"/>
      <c r="I160" s="86"/>
    </row>
    <row r="161" spans="2:28" ht="15" customHeight="1" x14ac:dyDescent="0.15">
      <c r="B161" s="257"/>
      <c r="C161" s="258"/>
      <c r="D161" s="89"/>
      <c r="E161" s="90"/>
      <c r="F161" s="91"/>
      <c r="G161" s="92"/>
      <c r="H161" s="92"/>
      <c r="I161" s="93"/>
      <c r="AB161" s="104"/>
    </row>
    <row r="162" spans="2:28" ht="15" customHeight="1" x14ac:dyDescent="0.15">
      <c r="B162" s="259"/>
      <c r="C162" s="260"/>
      <c r="D162" s="82"/>
      <c r="E162" s="83"/>
      <c r="F162" s="84"/>
      <c r="G162" s="85"/>
      <c r="H162" s="85"/>
      <c r="I162" s="86"/>
    </row>
    <row r="163" spans="2:28" ht="15" customHeight="1" x14ac:dyDescent="0.15">
      <c r="B163" s="257"/>
      <c r="C163" s="258"/>
      <c r="D163" s="89"/>
      <c r="E163" s="90"/>
      <c r="F163" s="91"/>
      <c r="G163" s="92"/>
      <c r="H163" s="92"/>
      <c r="I163" s="93"/>
    </row>
    <row r="164" spans="2:28" ht="15" customHeight="1" x14ac:dyDescent="0.15">
      <c r="B164" s="259"/>
      <c r="C164" s="260"/>
      <c r="D164" s="82"/>
      <c r="E164" s="83"/>
      <c r="F164" s="84"/>
      <c r="G164" s="85"/>
      <c r="H164" s="85"/>
      <c r="I164" s="86"/>
    </row>
    <row r="165" spans="2:28" ht="15" customHeight="1" x14ac:dyDescent="0.15">
      <c r="B165" s="257"/>
      <c r="C165" s="258"/>
      <c r="D165" s="89"/>
      <c r="E165" s="90"/>
      <c r="F165" s="91"/>
      <c r="G165" s="92"/>
      <c r="H165" s="92"/>
      <c r="I165" s="93"/>
    </row>
    <row r="166" spans="2:28" ht="15" customHeight="1" x14ac:dyDescent="0.15">
      <c r="B166" s="259"/>
      <c r="C166" s="260"/>
      <c r="D166" s="82"/>
      <c r="E166" s="83"/>
      <c r="F166" s="84"/>
      <c r="G166" s="85"/>
      <c r="H166" s="85"/>
      <c r="I166" s="86"/>
    </row>
    <row r="167" spans="2:28" ht="15" customHeight="1" x14ac:dyDescent="0.15">
      <c r="B167" s="257"/>
      <c r="C167" s="258"/>
      <c r="D167" s="89"/>
      <c r="E167" s="90"/>
      <c r="F167" s="91"/>
      <c r="G167" s="92"/>
      <c r="H167" s="92"/>
      <c r="I167" s="93"/>
    </row>
    <row r="168" spans="2:28" ht="15" customHeight="1" x14ac:dyDescent="0.15">
      <c r="B168" s="259"/>
      <c r="C168" s="260"/>
      <c r="D168" s="82"/>
      <c r="E168" s="105"/>
      <c r="F168" s="84"/>
      <c r="G168" s="85"/>
      <c r="H168" s="85"/>
      <c r="I168" s="86"/>
    </row>
    <row r="169" spans="2:28" ht="15" customHeight="1" x14ac:dyDescent="0.15">
      <c r="B169" s="257"/>
      <c r="C169" s="258"/>
      <c r="D169" s="89"/>
      <c r="E169" s="106"/>
      <c r="F169" s="91"/>
      <c r="G169" s="92"/>
      <c r="H169" s="92"/>
      <c r="I169" s="93"/>
      <c r="Q169" s="96"/>
      <c r="S169" s="96"/>
    </row>
    <row r="170" spans="2:28" ht="15" customHeight="1" x14ac:dyDescent="0.15">
      <c r="B170" s="259"/>
      <c r="C170" s="260"/>
      <c r="D170" s="82"/>
      <c r="E170" s="83"/>
      <c r="F170" s="84"/>
      <c r="G170" s="85"/>
      <c r="H170" s="85"/>
      <c r="I170" s="95"/>
    </row>
    <row r="171" spans="2:28" ht="15" customHeight="1" x14ac:dyDescent="0.15">
      <c r="B171" s="257"/>
      <c r="C171" s="258"/>
      <c r="D171" s="89"/>
      <c r="E171" s="90"/>
      <c r="F171" s="91"/>
      <c r="G171" s="92"/>
      <c r="H171" s="92"/>
      <c r="I171" s="93"/>
    </row>
    <row r="172" spans="2:28" ht="15" customHeight="1" x14ac:dyDescent="0.15">
      <c r="B172" s="259"/>
      <c r="C172" s="260"/>
      <c r="D172" s="82"/>
      <c r="E172" s="83"/>
      <c r="F172" s="84"/>
      <c r="G172" s="85"/>
      <c r="H172" s="85"/>
      <c r="I172" s="94"/>
      <c r="Q172" s="103"/>
    </row>
    <row r="173" spans="2:28" ht="15" customHeight="1" x14ac:dyDescent="0.15">
      <c r="B173" s="257"/>
      <c r="C173" s="258"/>
      <c r="D173" s="89"/>
      <c r="E173" s="90"/>
      <c r="F173" s="91"/>
      <c r="G173" s="92"/>
      <c r="H173" s="92"/>
      <c r="I173" s="93"/>
    </row>
    <row r="174" spans="2:28" ht="15" customHeight="1" x14ac:dyDescent="0.15">
      <c r="B174" s="259"/>
      <c r="C174" s="260"/>
      <c r="D174" s="82"/>
      <c r="E174" s="83"/>
      <c r="F174" s="84"/>
      <c r="G174" s="85"/>
      <c r="H174" s="85"/>
      <c r="I174" s="95"/>
    </row>
    <row r="175" spans="2:28" ht="15" customHeight="1" x14ac:dyDescent="0.15">
      <c r="B175" s="257"/>
      <c r="C175" s="258"/>
      <c r="D175" s="89"/>
      <c r="E175" s="90"/>
      <c r="F175" s="91"/>
      <c r="G175" s="92"/>
      <c r="H175" s="92"/>
      <c r="I175" s="93"/>
    </row>
    <row r="176" spans="2:28" ht="15" customHeight="1" x14ac:dyDescent="0.15">
      <c r="B176" s="261"/>
      <c r="C176" s="262"/>
      <c r="D176" s="82"/>
      <c r="E176" s="83"/>
      <c r="F176" s="84"/>
      <c r="G176" s="85"/>
      <c r="H176" s="85"/>
      <c r="I176" s="95"/>
    </row>
    <row r="177" spans="2:9" ht="15" customHeight="1" x14ac:dyDescent="0.15">
      <c r="B177" s="257"/>
      <c r="C177" s="258"/>
      <c r="D177" s="89"/>
      <c r="E177" s="90"/>
      <c r="F177" s="91"/>
      <c r="G177" s="92"/>
      <c r="H177" s="92"/>
      <c r="I177" s="102"/>
    </row>
    <row r="178" spans="2:9" ht="15" customHeight="1" x14ac:dyDescent="0.15">
      <c r="B178" s="255"/>
      <c r="C178" s="256"/>
      <c r="D178" s="82"/>
      <c r="E178" s="83"/>
      <c r="F178" s="84"/>
      <c r="G178" s="85"/>
      <c r="H178" s="85"/>
      <c r="I178" s="95"/>
    </row>
    <row r="179" spans="2:9" ht="15" customHeight="1" x14ac:dyDescent="0.15">
      <c r="B179" s="257"/>
      <c r="C179" s="258"/>
      <c r="D179" s="89"/>
      <c r="E179" s="90"/>
      <c r="F179" s="91"/>
      <c r="G179" s="92"/>
      <c r="H179" s="92"/>
      <c r="I179" s="101"/>
    </row>
    <row r="180" spans="2:9" ht="15" customHeight="1" x14ac:dyDescent="0.15">
      <c r="E180" s="80"/>
    </row>
  </sheetData>
  <mergeCells count="198">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18:C118"/>
    <mergeCell ref="B119:C119"/>
    <mergeCell ref="B122:B123"/>
    <mergeCell ref="C122:G123"/>
    <mergeCell ref="B124:C125"/>
    <mergeCell ref="D124:D125"/>
    <mergeCell ref="E124:E125"/>
    <mergeCell ref="F124:F125"/>
    <mergeCell ref="G124:G125"/>
    <mergeCell ref="B130:C130"/>
    <mergeCell ref="B131:C131"/>
    <mergeCell ref="B132:C132"/>
    <mergeCell ref="B133:C133"/>
    <mergeCell ref="B134:C134"/>
    <mergeCell ref="B135:C135"/>
    <mergeCell ref="H124:H125"/>
    <mergeCell ref="I124:I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48:C148"/>
    <mergeCell ref="B149:C149"/>
    <mergeCell ref="B152:B153"/>
    <mergeCell ref="C152:G153"/>
    <mergeCell ref="B154:C155"/>
    <mergeCell ref="D154:D155"/>
    <mergeCell ref="E154:E155"/>
    <mergeCell ref="F154:F155"/>
    <mergeCell ref="G154:G155"/>
    <mergeCell ref="B160:C160"/>
    <mergeCell ref="B161:C161"/>
    <mergeCell ref="B162:C162"/>
    <mergeCell ref="B163:C163"/>
    <mergeCell ref="B164:C164"/>
    <mergeCell ref="B165:C165"/>
    <mergeCell ref="H154:H155"/>
    <mergeCell ref="I154:I155"/>
    <mergeCell ref="B156:C156"/>
    <mergeCell ref="B157:C157"/>
    <mergeCell ref="B158:C158"/>
    <mergeCell ref="B159:C159"/>
    <mergeCell ref="B178:C178"/>
    <mergeCell ref="B179:C179"/>
    <mergeCell ref="B172:C172"/>
    <mergeCell ref="B173:C173"/>
    <mergeCell ref="B174:C174"/>
    <mergeCell ref="B175:C175"/>
    <mergeCell ref="B176:C176"/>
    <mergeCell ref="B177:C177"/>
    <mergeCell ref="B166:C166"/>
    <mergeCell ref="B167:C167"/>
    <mergeCell ref="B168:C168"/>
    <mergeCell ref="B169:C169"/>
    <mergeCell ref="B170:C170"/>
    <mergeCell ref="B171:C171"/>
  </mergeCells>
  <phoneticPr fontId="3"/>
  <pageMargins left="0.25" right="0.25" top="0.75" bottom="0.75" header="0.3" footer="0.3"/>
  <pageSetup paperSize="9" scale="119" orientation="landscape" r:id="rId1"/>
  <rowBreaks count="1" manualBreakCount="1">
    <brk id="3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4068D-8529-471E-9E9D-9AEBF8FEBB4D}">
  <sheetPr>
    <tabColor theme="4" tint="0.59999389629810485"/>
  </sheetPr>
  <dimension ref="B1:AH60"/>
  <sheetViews>
    <sheetView view="pageBreakPreview" zoomScale="75" zoomScaleNormal="75" zoomScaleSheetLayoutView="75" zoomScalePageLayoutView="50" workbookViewId="0"/>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154</v>
      </c>
      <c r="D2" s="264"/>
      <c r="E2" s="264"/>
      <c r="F2" s="264"/>
      <c r="G2" s="262"/>
      <c r="H2" s="77"/>
      <c r="I2" s="78"/>
      <c r="K2" s="76" t="s">
        <v>123</v>
      </c>
      <c r="R2" s="80"/>
    </row>
    <row r="3" spans="2:26" ht="15" customHeight="1" x14ac:dyDescent="0.15">
      <c r="B3" s="263"/>
      <c r="C3" s="265"/>
      <c r="D3" s="266"/>
      <c r="E3" s="266"/>
      <c r="F3" s="266"/>
      <c r="G3" s="267"/>
      <c r="H3" s="81">
        <v>100</v>
      </c>
      <c r="I3" s="78" t="s">
        <v>155</v>
      </c>
      <c r="K3" s="76" t="s">
        <v>104</v>
      </c>
      <c r="R3" s="80"/>
    </row>
    <row r="4" spans="2:26" ht="15" customHeight="1" x14ac:dyDescent="0.15">
      <c r="B4" s="268" t="s">
        <v>125</v>
      </c>
      <c r="C4" s="269"/>
      <c r="D4" s="263" t="s">
        <v>126</v>
      </c>
      <c r="E4" s="263" t="s">
        <v>33</v>
      </c>
      <c r="F4" s="263" t="s">
        <v>34</v>
      </c>
      <c r="G4" s="263" t="s">
        <v>127</v>
      </c>
      <c r="H4" s="263" t="s">
        <v>128</v>
      </c>
      <c r="I4" s="263" t="s">
        <v>36</v>
      </c>
      <c r="K4" s="76" t="s">
        <v>56</v>
      </c>
      <c r="L4" s="76">
        <v>21600</v>
      </c>
      <c r="M4" s="76" t="s">
        <v>129</v>
      </c>
      <c r="R4" s="80"/>
    </row>
    <row r="5" spans="2:26" ht="15" customHeight="1" x14ac:dyDescent="0.15">
      <c r="B5" s="270"/>
      <c r="C5" s="271"/>
      <c r="D5" s="263"/>
      <c r="E5" s="263"/>
      <c r="F5" s="263"/>
      <c r="G5" s="263"/>
      <c r="H5" s="263"/>
      <c r="I5" s="263"/>
      <c r="K5" s="76" t="s">
        <v>57</v>
      </c>
      <c r="L5" s="76">
        <v>19300</v>
      </c>
      <c r="M5" s="76" t="s">
        <v>129</v>
      </c>
      <c r="R5" s="80"/>
    </row>
    <row r="6" spans="2:26" ht="15" customHeight="1" x14ac:dyDescent="0.15">
      <c r="B6" s="259" t="s">
        <v>113</v>
      </c>
      <c r="C6" s="260"/>
      <c r="D6" s="82"/>
      <c r="E6" s="110"/>
      <c r="F6" s="84"/>
      <c r="G6" s="85"/>
      <c r="H6" s="85"/>
      <c r="I6" s="86"/>
      <c r="K6" s="76" t="s">
        <v>15</v>
      </c>
      <c r="L6" s="76">
        <v>22300</v>
      </c>
      <c r="M6" s="76" t="s">
        <v>129</v>
      </c>
      <c r="R6" s="88"/>
    </row>
    <row r="7" spans="2:26" ht="15" customHeight="1" x14ac:dyDescent="0.15">
      <c r="B7" s="257"/>
      <c r="C7" s="258"/>
      <c r="D7" s="89"/>
      <c r="E7" s="111">
        <v>16</v>
      </c>
      <c r="F7" s="91" t="s">
        <v>40</v>
      </c>
      <c r="G7" s="92">
        <v>40000</v>
      </c>
      <c r="H7" s="92">
        <f>TRUNC(E7*G7,0)</f>
        <v>640000</v>
      </c>
      <c r="I7" s="93"/>
      <c r="K7" s="76" t="s">
        <v>111</v>
      </c>
      <c r="L7" s="76">
        <v>20000</v>
      </c>
      <c r="M7" s="76" t="s">
        <v>129</v>
      </c>
      <c r="R7" s="80"/>
    </row>
    <row r="8" spans="2:26" ht="15" customHeight="1" x14ac:dyDescent="0.15">
      <c r="B8" s="259" t="s">
        <v>156</v>
      </c>
      <c r="C8" s="260"/>
      <c r="D8" s="82"/>
      <c r="E8" s="110"/>
      <c r="F8" s="84"/>
      <c r="G8" s="85"/>
      <c r="H8" s="85"/>
      <c r="I8" s="86"/>
      <c r="K8" s="76" t="s">
        <v>133</v>
      </c>
      <c r="L8" s="76">
        <v>40000</v>
      </c>
      <c r="M8" s="76" t="s">
        <v>129</v>
      </c>
      <c r="R8" s="80"/>
    </row>
    <row r="9" spans="2:26" ht="15" customHeight="1" x14ac:dyDescent="0.15">
      <c r="B9" s="257"/>
      <c r="C9" s="258"/>
      <c r="D9" s="89"/>
      <c r="E9" s="111">
        <v>12</v>
      </c>
      <c r="F9" s="91" t="s">
        <v>40</v>
      </c>
      <c r="G9" s="92">
        <v>29600</v>
      </c>
      <c r="H9" s="92">
        <f>TRUNC(E9*G9,0)</f>
        <v>355200</v>
      </c>
      <c r="I9" s="93"/>
      <c r="K9" s="76" t="s">
        <v>156</v>
      </c>
      <c r="L9" s="76">
        <v>29600</v>
      </c>
      <c r="R9" s="80"/>
    </row>
    <row r="10" spans="2:26" ht="15" customHeight="1" x14ac:dyDescent="0.15">
      <c r="B10" s="259" t="s">
        <v>107</v>
      </c>
      <c r="C10" s="260"/>
      <c r="D10" s="82" t="s">
        <v>157</v>
      </c>
      <c r="E10" s="110"/>
      <c r="F10" s="84"/>
      <c r="G10" s="85"/>
      <c r="H10" s="85"/>
      <c r="I10" s="86"/>
      <c r="K10" s="76" t="s">
        <v>134</v>
      </c>
      <c r="R10" s="80"/>
    </row>
    <row r="11" spans="2:26" ht="15" customHeight="1" x14ac:dyDescent="0.15">
      <c r="B11" s="257"/>
      <c r="C11" s="258"/>
      <c r="D11" s="89" t="s">
        <v>158</v>
      </c>
      <c r="E11" s="111">
        <v>25.5</v>
      </c>
      <c r="F11" s="91" t="s">
        <v>13</v>
      </c>
      <c r="G11" s="92">
        <v>6280</v>
      </c>
      <c r="H11" s="92">
        <f>TRUNC(E11*G11,0)</f>
        <v>160140</v>
      </c>
      <c r="I11" s="93"/>
      <c r="K11" s="76" t="s">
        <v>135</v>
      </c>
      <c r="L11" s="76">
        <v>38000</v>
      </c>
      <c r="M11" s="76" t="s">
        <v>136</v>
      </c>
      <c r="N11" s="76">
        <v>38000</v>
      </c>
      <c r="O11" s="76" t="s">
        <v>136</v>
      </c>
      <c r="P11" s="76" t="s">
        <v>137</v>
      </c>
      <c r="R11" s="80"/>
    </row>
    <row r="12" spans="2:26" ht="15" customHeight="1" x14ac:dyDescent="0.15">
      <c r="B12" s="259"/>
      <c r="C12" s="260"/>
      <c r="D12" s="82"/>
      <c r="E12" s="110"/>
      <c r="F12" s="84"/>
      <c r="G12" s="85"/>
      <c r="H12" s="85"/>
      <c r="I12" s="94"/>
      <c r="K12" s="76" t="s">
        <v>138</v>
      </c>
      <c r="L12" s="76">
        <f>ROUND(N12/8,0)</f>
        <v>3113</v>
      </c>
      <c r="M12" s="76" t="s">
        <v>20</v>
      </c>
      <c r="N12" s="76">
        <v>24900</v>
      </c>
      <c r="O12" s="76" t="s">
        <v>136</v>
      </c>
      <c r="P12" s="76" t="s">
        <v>139</v>
      </c>
      <c r="Q12" s="76" t="s">
        <v>140</v>
      </c>
    </row>
    <row r="13" spans="2:26" ht="15" customHeight="1" x14ac:dyDescent="0.15">
      <c r="B13" s="257"/>
      <c r="C13" s="258"/>
      <c r="D13" s="89"/>
      <c r="E13" s="111"/>
      <c r="F13" s="91"/>
      <c r="G13" s="92"/>
      <c r="H13" s="92"/>
      <c r="I13" s="93"/>
      <c r="K13" s="76" t="s">
        <v>141</v>
      </c>
      <c r="L13" s="76">
        <f>ROUND(N13/8,0)</f>
        <v>963</v>
      </c>
      <c r="M13" s="76" t="s">
        <v>20</v>
      </c>
      <c r="N13" s="76">
        <v>7700</v>
      </c>
      <c r="O13" s="76" t="s">
        <v>136</v>
      </c>
      <c r="P13" s="76" t="s">
        <v>142</v>
      </c>
    </row>
    <row r="14" spans="2:26" ht="15" customHeight="1" x14ac:dyDescent="0.15">
      <c r="B14" s="259"/>
      <c r="C14" s="260"/>
      <c r="D14" s="82"/>
      <c r="E14" s="110"/>
      <c r="F14" s="84"/>
      <c r="G14" s="85"/>
      <c r="H14" s="85"/>
      <c r="I14" s="94"/>
    </row>
    <row r="15" spans="2:26" ht="15" customHeight="1" x14ac:dyDescent="0.15">
      <c r="B15" s="257"/>
      <c r="C15" s="258"/>
      <c r="D15" s="89"/>
      <c r="E15" s="111"/>
      <c r="F15" s="91"/>
      <c r="G15" s="92"/>
      <c r="H15" s="92"/>
      <c r="I15" s="93"/>
    </row>
    <row r="16" spans="2:26" ht="15" customHeight="1" x14ac:dyDescent="0.15">
      <c r="B16" s="259"/>
      <c r="C16" s="260"/>
      <c r="D16" s="82"/>
      <c r="E16" s="110"/>
      <c r="F16" s="84"/>
      <c r="G16" s="85"/>
      <c r="H16" s="85"/>
      <c r="I16" s="95"/>
      <c r="N16" s="79"/>
      <c r="Z16" s="79"/>
    </row>
    <row r="17" spans="2:34" ht="15" customHeight="1" x14ac:dyDescent="0.15">
      <c r="B17" s="257"/>
      <c r="C17" s="258"/>
      <c r="D17" s="89"/>
      <c r="E17" s="111"/>
      <c r="F17" s="91"/>
      <c r="G17" s="92"/>
      <c r="H17" s="92"/>
      <c r="I17" s="93"/>
      <c r="W17" s="79"/>
      <c r="X17" s="79"/>
      <c r="Y17" s="79"/>
      <c r="Z17" s="79"/>
      <c r="AA17" s="79"/>
      <c r="AH17" s="96"/>
    </row>
    <row r="18" spans="2:34" ht="15" customHeight="1" x14ac:dyDescent="0.15">
      <c r="B18" s="259"/>
      <c r="C18" s="260"/>
      <c r="D18" s="82"/>
      <c r="E18" s="110"/>
      <c r="F18" s="84"/>
      <c r="G18" s="85"/>
      <c r="H18" s="85"/>
      <c r="I18" s="95"/>
      <c r="N18" s="79"/>
      <c r="Q18" s="79"/>
      <c r="R18" s="80"/>
      <c r="X18" s="79"/>
      <c r="AH18" s="96"/>
    </row>
    <row r="19" spans="2:34" ht="15" customHeight="1" x14ac:dyDescent="0.15">
      <c r="B19" s="257"/>
      <c r="C19" s="258"/>
      <c r="D19" s="89"/>
      <c r="E19" s="111"/>
      <c r="F19" s="91"/>
      <c r="G19" s="92"/>
      <c r="H19" s="92"/>
      <c r="I19" s="93"/>
      <c r="M19" s="79"/>
      <c r="N19" s="79"/>
      <c r="O19" s="79"/>
      <c r="P19" s="79"/>
      <c r="Q19" s="79"/>
      <c r="R19" s="80"/>
      <c r="X19" s="79"/>
    </row>
    <row r="20" spans="2:34" ht="15" customHeight="1" x14ac:dyDescent="0.15">
      <c r="B20" s="259"/>
      <c r="C20" s="260"/>
      <c r="D20" s="82"/>
      <c r="E20" s="110"/>
      <c r="F20" s="84"/>
      <c r="G20" s="85"/>
      <c r="H20" s="85"/>
      <c r="I20" s="86"/>
      <c r="N20" s="79"/>
      <c r="R20" s="80"/>
      <c r="X20" s="79"/>
    </row>
    <row r="21" spans="2:34" ht="15" customHeight="1" x14ac:dyDescent="0.15">
      <c r="B21" s="257"/>
      <c r="C21" s="258"/>
      <c r="D21" s="89"/>
      <c r="E21" s="111"/>
      <c r="F21" s="91"/>
      <c r="G21" s="92"/>
      <c r="H21" s="92"/>
      <c r="I21" s="93"/>
      <c r="N21" s="79"/>
      <c r="R21" s="80"/>
      <c r="X21" s="79"/>
      <c r="Z21" s="87"/>
      <c r="AB21" s="87"/>
    </row>
    <row r="22" spans="2:34" ht="15" customHeight="1" x14ac:dyDescent="0.15">
      <c r="B22" s="259"/>
      <c r="C22" s="260"/>
      <c r="D22" s="97"/>
      <c r="E22" s="110"/>
      <c r="F22" s="84"/>
      <c r="G22" s="85"/>
      <c r="H22" s="85"/>
      <c r="I22" s="95"/>
      <c r="N22" s="79"/>
      <c r="R22" s="80"/>
      <c r="X22" s="79"/>
    </row>
    <row r="23" spans="2:34" ht="15" customHeight="1" x14ac:dyDescent="0.15">
      <c r="B23" s="257"/>
      <c r="C23" s="258"/>
      <c r="D23" s="98"/>
      <c r="E23" s="111"/>
      <c r="F23" s="91"/>
      <c r="G23" s="92"/>
      <c r="H23" s="92"/>
      <c r="I23" s="99"/>
      <c r="N23" s="79"/>
      <c r="P23" s="87"/>
      <c r="R23" s="88"/>
      <c r="X23" s="79"/>
    </row>
    <row r="24" spans="2:34" ht="15" customHeight="1" x14ac:dyDescent="0.15">
      <c r="B24" s="259"/>
      <c r="C24" s="260"/>
      <c r="D24" s="82"/>
      <c r="E24" s="110"/>
      <c r="F24" s="84"/>
      <c r="G24" s="85"/>
      <c r="H24" s="85"/>
      <c r="I24" s="95"/>
      <c r="N24" s="79"/>
      <c r="R24" s="80"/>
      <c r="X24" s="79"/>
      <c r="AB24" s="100"/>
    </row>
    <row r="25" spans="2:34" ht="15" customHeight="1" x14ac:dyDescent="0.15">
      <c r="B25" s="257"/>
      <c r="C25" s="258"/>
      <c r="D25" s="89"/>
      <c r="E25" s="111"/>
      <c r="F25" s="91"/>
      <c r="G25" s="92"/>
      <c r="H25" s="92"/>
      <c r="I25" s="101"/>
      <c r="N25" s="79"/>
      <c r="R25" s="80"/>
    </row>
    <row r="26" spans="2:34" ht="15" customHeight="1" x14ac:dyDescent="0.15">
      <c r="B26" s="261"/>
      <c r="C26" s="262"/>
      <c r="D26" s="82"/>
      <c r="E26" s="110"/>
      <c r="F26" s="84"/>
      <c r="G26" s="85"/>
      <c r="H26" s="85"/>
      <c r="I26" s="95"/>
      <c r="N26" s="79"/>
      <c r="R26" s="80"/>
    </row>
    <row r="27" spans="2:34" ht="15" customHeight="1" x14ac:dyDescent="0.15">
      <c r="B27" s="257"/>
      <c r="C27" s="258"/>
      <c r="D27" s="89"/>
      <c r="E27" s="111">
        <v>100</v>
      </c>
      <c r="F27" s="91" t="s">
        <v>39</v>
      </c>
      <c r="G27" s="92"/>
      <c r="H27" s="92">
        <f>H7+H9+H11+H13+H15+H17+H19+H21+H23+H25</f>
        <v>1155340</v>
      </c>
      <c r="I27" s="102"/>
      <c r="N27" s="79"/>
      <c r="R27" s="80"/>
      <c r="W27" s="79"/>
      <c r="X27" s="79"/>
      <c r="Y27" s="79"/>
      <c r="Z27" s="79"/>
      <c r="AA27" s="79"/>
      <c r="AB27" s="80"/>
    </row>
    <row r="28" spans="2:34" ht="15" customHeight="1" x14ac:dyDescent="0.15">
      <c r="B28" s="255"/>
      <c r="C28" s="256"/>
      <c r="D28" s="82"/>
      <c r="E28" s="110"/>
      <c r="F28" s="84"/>
      <c r="G28" s="85"/>
      <c r="H28" s="85"/>
      <c r="I28" s="95"/>
      <c r="N28" s="79"/>
      <c r="R28" s="80"/>
      <c r="X28" s="79"/>
      <c r="AB28" s="80"/>
    </row>
    <row r="29" spans="2:34" ht="15" customHeight="1" x14ac:dyDescent="0.15">
      <c r="B29" s="257"/>
      <c r="C29" s="258"/>
      <c r="D29" s="89"/>
      <c r="E29" s="111">
        <v>1</v>
      </c>
      <c r="F29" s="91" t="str">
        <f>F27</f>
        <v>本</v>
      </c>
      <c r="G29" s="92"/>
      <c r="H29" s="92">
        <f>H27/E27</f>
        <v>11553.4</v>
      </c>
      <c r="I29" s="101"/>
      <c r="M29" s="79"/>
      <c r="N29" s="79"/>
      <c r="O29" s="79"/>
      <c r="P29" s="79"/>
      <c r="Q29" s="79"/>
      <c r="R29" s="80"/>
      <c r="X29" s="79"/>
      <c r="AB29" s="80"/>
    </row>
    <row r="30" spans="2:34" ht="15" customHeight="1" x14ac:dyDescent="0.15">
      <c r="E30" s="80"/>
      <c r="N30" s="79"/>
      <c r="R30" s="80"/>
      <c r="X30" s="79"/>
      <c r="AB30" s="80"/>
    </row>
    <row r="31" spans="2:34" ht="15" customHeight="1" x14ac:dyDescent="0.15">
      <c r="N31" s="79"/>
      <c r="R31" s="80"/>
      <c r="X31" s="79"/>
      <c r="Z31" s="87"/>
      <c r="AB31" s="88"/>
    </row>
    <row r="32" spans="2:34" ht="15" customHeight="1" x14ac:dyDescent="0.15">
      <c r="B32" s="263"/>
      <c r="C32" s="261"/>
      <c r="D32" s="264"/>
      <c r="E32" s="264"/>
      <c r="F32" s="264"/>
      <c r="G32" s="262"/>
      <c r="H32" s="77"/>
      <c r="I32" s="78"/>
      <c r="N32" s="79"/>
      <c r="R32" s="80"/>
      <c r="X32" s="79"/>
      <c r="AB32" s="80"/>
    </row>
    <row r="33" spans="2:28" ht="15" customHeight="1" x14ac:dyDescent="0.15">
      <c r="B33" s="263"/>
      <c r="C33" s="265"/>
      <c r="D33" s="266"/>
      <c r="E33" s="266"/>
      <c r="F33" s="266"/>
      <c r="G33" s="267"/>
      <c r="H33" s="81"/>
      <c r="I33" s="78"/>
      <c r="N33" s="79"/>
      <c r="P33" s="87"/>
      <c r="R33" s="88"/>
      <c r="X33" s="79"/>
      <c r="AB33" s="80"/>
    </row>
    <row r="34" spans="2:28" ht="15" customHeight="1" x14ac:dyDescent="0.15">
      <c r="B34" s="268"/>
      <c r="C34" s="269"/>
      <c r="D34" s="263"/>
      <c r="E34" s="263"/>
      <c r="F34" s="263"/>
      <c r="G34" s="263"/>
      <c r="H34" s="263"/>
      <c r="I34" s="263"/>
      <c r="N34" s="79"/>
      <c r="R34" s="80"/>
      <c r="X34" s="79"/>
      <c r="AB34" s="80"/>
    </row>
    <row r="35" spans="2:28" ht="15" customHeight="1" x14ac:dyDescent="0.15">
      <c r="B35" s="270"/>
      <c r="C35" s="271"/>
      <c r="D35" s="263"/>
      <c r="E35" s="263"/>
      <c r="F35" s="263"/>
      <c r="G35" s="263"/>
      <c r="H35" s="263"/>
      <c r="I35" s="263"/>
      <c r="N35" s="79"/>
      <c r="R35" s="80"/>
      <c r="AB35" s="103"/>
    </row>
    <row r="36" spans="2:28" ht="15" customHeight="1" x14ac:dyDescent="0.15">
      <c r="B36" s="259"/>
      <c r="C36" s="260"/>
      <c r="D36" s="82"/>
      <c r="E36" s="83"/>
      <c r="F36" s="84"/>
      <c r="G36" s="85"/>
      <c r="H36" s="85"/>
      <c r="I36" s="86"/>
      <c r="R36" s="80"/>
    </row>
    <row r="37" spans="2:28" ht="15" customHeight="1" x14ac:dyDescent="0.15">
      <c r="B37" s="257"/>
      <c r="C37" s="258"/>
      <c r="D37" s="89"/>
      <c r="E37" s="90"/>
      <c r="F37" s="91"/>
      <c r="G37" s="92"/>
      <c r="H37" s="92"/>
      <c r="I37" s="93"/>
    </row>
    <row r="38" spans="2:28" ht="15" customHeight="1" x14ac:dyDescent="0.15">
      <c r="B38" s="259"/>
      <c r="C38" s="260"/>
      <c r="D38" s="82"/>
      <c r="E38" s="83"/>
      <c r="F38" s="84"/>
      <c r="G38" s="85"/>
      <c r="H38" s="85"/>
      <c r="I38" s="86"/>
    </row>
    <row r="39" spans="2:28" ht="15" customHeight="1" x14ac:dyDescent="0.15">
      <c r="B39" s="257"/>
      <c r="C39" s="258"/>
      <c r="D39" s="89"/>
      <c r="E39" s="90"/>
      <c r="F39" s="91"/>
      <c r="G39" s="92"/>
      <c r="H39" s="92"/>
      <c r="I39" s="93"/>
    </row>
    <row r="40" spans="2:28" ht="15" customHeight="1" x14ac:dyDescent="0.15">
      <c r="B40" s="259"/>
      <c r="C40" s="260"/>
      <c r="D40" s="82"/>
      <c r="E40" s="83"/>
      <c r="F40" s="84"/>
      <c r="G40" s="85"/>
      <c r="H40" s="85"/>
      <c r="I40" s="86"/>
    </row>
    <row r="41" spans="2:28" ht="15" customHeight="1" x14ac:dyDescent="0.15">
      <c r="B41" s="257"/>
      <c r="C41" s="258"/>
      <c r="D41" s="89"/>
      <c r="E41" s="90"/>
      <c r="F41" s="91"/>
      <c r="G41" s="92"/>
      <c r="H41" s="92"/>
      <c r="I41" s="93"/>
      <c r="AB41" s="104"/>
    </row>
    <row r="42" spans="2:28" ht="15" customHeight="1" x14ac:dyDescent="0.15">
      <c r="B42" s="259"/>
      <c r="C42" s="260"/>
      <c r="D42" s="82"/>
      <c r="E42" s="83"/>
      <c r="F42" s="84"/>
      <c r="G42" s="85"/>
      <c r="H42" s="85"/>
      <c r="I42" s="86"/>
    </row>
    <row r="43" spans="2:28" ht="15" customHeight="1" x14ac:dyDescent="0.15">
      <c r="B43" s="257"/>
      <c r="C43" s="258"/>
      <c r="D43" s="89"/>
      <c r="E43" s="90"/>
      <c r="F43" s="91"/>
      <c r="G43" s="92"/>
      <c r="H43" s="92"/>
      <c r="I43" s="93"/>
    </row>
    <row r="44" spans="2:28" ht="15" customHeight="1" x14ac:dyDescent="0.15">
      <c r="B44" s="259"/>
      <c r="C44" s="260"/>
      <c r="D44" s="82"/>
      <c r="E44" s="83"/>
      <c r="F44" s="84"/>
      <c r="G44" s="85"/>
      <c r="H44" s="85"/>
      <c r="I44" s="86"/>
    </row>
    <row r="45" spans="2:28" ht="15" customHeight="1" x14ac:dyDescent="0.15">
      <c r="B45" s="257"/>
      <c r="C45" s="258"/>
      <c r="D45" s="89"/>
      <c r="E45" s="90"/>
      <c r="F45" s="91"/>
      <c r="G45" s="92"/>
      <c r="H45" s="92"/>
      <c r="I45" s="93"/>
    </row>
    <row r="46" spans="2:28" ht="15" customHeight="1" x14ac:dyDescent="0.15">
      <c r="B46" s="259"/>
      <c r="C46" s="260"/>
      <c r="D46" s="82"/>
      <c r="E46" s="83"/>
      <c r="F46" s="84"/>
      <c r="G46" s="85"/>
      <c r="H46" s="85"/>
      <c r="I46" s="86"/>
    </row>
    <row r="47" spans="2:28" ht="15" customHeight="1" x14ac:dyDescent="0.15">
      <c r="B47" s="257"/>
      <c r="C47" s="258"/>
      <c r="D47" s="89"/>
      <c r="E47" s="90"/>
      <c r="F47" s="91"/>
      <c r="G47" s="92"/>
      <c r="H47" s="92"/>
      <c r="I47" s="93"/>
    </row>
    <row r="48" spans="2:28" ht="15" customHeight="1" x14ac:dyDescent="0.15">
      <c r="B48" s="259"/>
      <c r="C48" s="260"/>
      <c r="D48" s="82"/>
      <c r="E48" s="105"/>
      <c r="F48" s="84"/>
      <c r="G48" s="85"/>
      <c r="H48" s="85"/>
      <c r="I48" s="86"/>
    </row>
    <row r="49" spans="2:19" ht="15" customHeight="1" x14ac:dyDescent="0.15">
      <c r="B49" s="257"/>
      <c r="C49" s="258"/>
      <c r="D49" s="89"/>
      <c r="E49" s="106"/>
      <c r="F49" s="91"/>
      <c r="G49" s="92"/>
      <c r="H49" s="92"/>
      <c r="I49" s="93"/>
    </row>
    <row r="50" spans="2:19" ht="15" customHeight="1" x14ac:dyDescent="0.15">
      <c r="B50" s="259"/>
      <c r="C50" s="260"/>
      <c r="D50" s="82"/>
      <c r="E50" s="83"/>
      <c r="F50" s="84"/>
      <c r="G50" s="85"/>
      <c r="H50" s="85"/>
      <c r="I50" s="95"/>
      <c r="S50" s="96"/>
    </row>
    <row r="51" spans="2:19" ht="15" customHeight="1" x14ac:dyDescent="0.15">
      <c r="B51" s="257"/>
      <c r="C51" s="258"/>
      <c r="D51" s="89"/>
      <c r="E51" s="90"/>
      <c r="F51" s="91"/>
      <c r="G51" s="92"/>
      <c r="H51" s="92"/>
      <c r="I51" s="93"/>
      <c r="Q51" s="96"/>
    </row>
    <row r="52" spans="2:19" ht="15" customHeight="1" x14ac:dyDescent="0.15">
      <c r="B52" s="259"/>
      <c r="C52" s="260"/>
      <c r="D52" s="82"/>
      <c r="E52" s="83"/>
      <c r="F52" s="84"/>
      <c r="G52" s="85"/>
      <c r="H52" s="85"/>
      <c r="I52" s="94"/>
    </row>
    <row r="53" spans="2:19" ht="15" customHeight="1" x14ac:dyDescent="0.15">
      <c r="B53" s="257"/>
      <c r="C53" s="258"/>
      <c r="D53" s="89"/>
      <c r="E53" s="90"/>
      <c r="F53" s="91"/>
      <c r="G53" s="92"/>
      <c r="H53" s="92"/>
      <c r="I53" s="93"/>
    </row>
    <row r="54" spans="2:19" ht="15" customHeight="1" x14ac:dyDescent="0.15">
      <c r="B54" s="259"/>
      <c r="C54" s="260"/>
      <c r="D54" s="82"/>
      <c r="E54" s="83"/>
      <c r="F54" s="84"/>
      <c r="G54" s="85"/>
      <c r="H54" s="85"/>
      <c r="I54" s="95"/>
      <c r="Q54" s="103"/>
    </row>
    <row r="55" spans="2:19" ht="15" customHeight="1" x14ac:dyDescent="0.15">
      <c r="B55" s="257"/>
      <c r="C55" s="258"/>
      <c r="D55" s="89"/>
      <c r="E55" s="90"/>
      <c r="F55" s="91"/>
      <c r="G55" s="92"/>
      <c r="H55" s="92"/>
      <c r="I55" s="93"/>
    </row>
    <row r="56" spans="2:19" ht="15" customHeight="1" x14ac:dyDescent="0.15">
      <c r="B56" s="261"/>
      <c r="C56" s="262"/>
      <c r="D56" s="82"/>
      <c r="E56" s="83"/>
      <c r="F56" s="84"/>
      <c r="G56" s="85"/>
      <c r="H56" s="85"/>
      <c r="I56" s="95"/>
    </row>
    <row r="57" spans="2:19" ht="15" customHeight="1" x14ac:dyDescent="0.15">
      <c r="B57" s="257"/>
      <c r="C57" s="258"/>
      <c r="D57" s="89"/>
      <c r="E57" s="90"/>
      <c r="F57" s="91"/>
      <c r="G57" s="92"/>
      <c r="H57" s="92"/>
      <c r="I57" s="102"/>
    </row>
    <row r="58" spans="2:19" ht="15" customHeight="1" x14ac:dyDescent="0.15">
      <c r="B58" s="255"/>
      <c r="C58" s="256"/>
      <c r="D58" s="82"/>
      <c r="E58" s="83"/>
      <c r="F58" s="84"/>
      <c r="G58" s="85"/>
      <c r="H58" s="85"/>
      <c r="I58" s="95"/>
    </row>
    <row r="59" spans="2:19" ht="15" customHeight="1" x14ac:dyDescent="0.15">
      <c r="B59" s="257"/>
      <c r="C59" s="258"/>
      <c r="D59" s="89"/>
      <c r="E59" s="90"/>
      <c r="F59" s="91"/>
      <c r="G59" s="92"/>
      <c r="H59" s="92"/>
      <c r="I59" s="101"/>
    </row>
    <row r="60" spans="2:19" ht="15" customHeight="1" x14ac:dyDescent="0.15">
      <c r="E60" s="80"/>
    </row>
  </sheetData>
  <mergeCells count="66">
    <mergeCell ref="B2:B3"/>
    <mergeCell ref="C2:G3"/>
    <mergeCell ref="B4:C5"/>
    <mergeCell ref="D4:D5"/>
    <mergeCell ref="E4:E5"/>
    <mergeCell ref="F4:F5"/>
    <mergeCell ref="G4:G5"/>
    <mergeCell ref="B15:C15"/>
    <mergeCell ref="H4:H5"/>
    <mergeCell ref="I4:I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2:B33"/>
    <mergeCell ref="C32:G33"/>
    <mergeCell ref="B34:C35"/>
    <mergeCell ref="D34:D35"/>
    <mergeCell ref="E34:E35"/>
    <mergeCell ref="F34:F35"/>
    <mergeCell ref="G34:G35"/>
    <mergeCell ref="H34:H35"/>
    <mergeCell ref="I34:I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9:C59"/>
    <mergeCell ref="B52:C52"/>
    <mergeCell ref="B53:C53"/>
    <mergeCell ref="B54:C54"/>
    <mergeCell ref="B55:C55"/>
    <mergeCell ref="B56:C56"/>
    <mergeCell ref="B57:C57"/>
  </mergeCells>
  <phoneticPr fontId="3"/>
  <pageMargins left="0.25" right="0.25" top="0.75" bottom="0.75" header="0.3" footer="0.3"/>
  <pageSetup paperSize="9" scale="119" orientation="landscape" r:id="rId1"/>
  <rowBreaks count="1" manualBreakCount="1">
    <brk id="3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C37A-583D-41E1-B842-5BAA84813F0E}">
  <sheetPr>
    <tabColor rgb="FFFFC000"/>
    <pageSetUpPr fitToPage="1"/>
  </sheetPr>
  <dimension ref="A1:AA102"/>
  <sheetViews>
    <sheetView showGridLines="0" view="pageBreakPreview" zoomScaleNormal="100" zoomScaleSheetLayoutView="100" workbookViewId="0"/>
  </sheetViews>
  <sheetFormatPr defaultRowHeight="13.5" x14ac:dyDescent="0.15"/>
  <cols>
    <col min="1" max="1" width="1.625" style="4" customWidth="1"/>
    <col min="2" max="2" width="4.375" style="4" customWidth="1"/>
    <col min="3" max="3" width="3.375" style="4" customWidth="1"/>
    <col min="4" max="4" width="6.25" style="4" customWidth="1"/>
    <col min="5" max="5" width="4.75" style="4" customWidth="1"/>
    <col min="6" max="9" width="4.625" style="4" customWidth="1"/>
    <col min="10" max="10" width="7.625" style="4" customWidth="1"/>
    <col min="11" max="11" width="7.875" style="4" bestFit="1" customWidth="1"/>
    <col min="12" max="13" width="5.625" style="4" customWidth="1"/>
    <col min="14" max="14" width="5.125" style="4" customWidth="1"/>
    <col min="15" max="15" width="5.625" style="4" customWidth="1"/>
    <col min="16" max="18" width="7.625" style="4" customWidth="1"/>
    <col min="19" max="20" width="1.625" style="4" customWidth="1"/>
    <col min="21" max="21" width="3.625" style="4" customWidth="1"/>
    <col min="22" max="29" width="9.75" style="4" customWidth="1"/>
    <col min="30" max="16384" width="9" style="4"/>
  </cols>
  <sheetData>
    <row r="1" spans="2:22" x14ac:dyDescent="0.15">
      <c r="S1" s="5"/>
      <c r="U1" s="6"/>
      <c r="V1" s="6"/>
    </row>
    <row r="2" spans="2:22" ht="21" x14ac:dyDescent="0.2">
      <c r="B2" s="252" t="s">
        <v>165</v>
      </c>
      <c r="C2" s="252"/>
      <c r="D2" s="252"/>
      <c r="E2" s="252"/>
      <c r="F2" s="252"/>
      <c r="G2" s="252"/>
      <c r="H2" s="252"/>
      <c r="I2" s="252"/>
      <c r="J2" s="252"/>
      <c r="K2" s="252"/>
      <c r="L2" s="252"/>
      <c r="M2" s="252"/>
      <c r="N2" s="252"/>
      <c r="O2" s="252"/>
      <c r="P2" s="252"/>
      <c r="Q2" s="252"/>
      <c r="R2" s="252"/>
      <c r="S2" s="252"/>
      <c r="U2" s="6"/>
      <c r="V2" s="6"/>
    </row>
    <row r="3" spans="2:22" ht="19.5" customHeight="1" x14ac:dyDescent="0.15">
      <c r="B3" s="4" t="s">
        <v>25</v>
      </c>
    </row>
    <row r="4" spans="2:22" ht="14.1" customHeight="1" x14ac:dyDescent="0.15">
      <c r="B4" s="7"/>
      <c r="C4" s="8"/>
      <c r="D4" s="8"/>
      <c r="E4" s="8"/>
      <c r="F4" s="8"/>
      <c r="G4" s="8"/>
      <c r="H4" s="8"/>
      <c r="I4" s="8"/>
      <c r="J4" s="8"/>
      <c r="K4" s="8"/>
      <c r="L4" s="8"/>
      <c r="M4" s="8"/>
      <c r="N4" s="8"/>
      <c r="O4" s="8"/>
      <c r="P4" s="8"/>
      <c r="Q4" s="8"/>
      <c r="R4" s="9"/>
      <c r="S4" s="10"/>
    </row>
    <row r="5" spans="2:22" ht="13.5" customHeight="1" x14ac:dyDescent="0.15">
      <c r="B5" s="11"/>
      <c r="R5" s="5"/>
      <c r="S5" s="12"/>
    </row>
    <row r="6" spans="2:22" ht="13.5" customHeight="1" x14ac:dyDescent="0.15">
      <c r="B6" s="11" t="s">
        <v>26</v>
      </c>
      <c r="S6" s="12"/>
    </row>
    <row r="7" spans="2:22" ht="13.5" customHeight="1" x14ac:dyDescent="0.15">
      <c r="B7" s="11"/>
      <c r="C7" s="222" t="s">
        <v>27</v>
      </c>
      <c r="D7" s="222"/>
      <c r="E7" s="222"/>
      <c r="H7" s="272">
        <v>400</v>
      </c>
      <c r="I7" s="272"/>
      <c r="J7" s="21" t="s">
        <v>1</v>
      </c>
      <c r="S7" s="12"/>
    </row>
    <row r="8" spans="2:22" ht="13.5" customHeight="1" x14ac:dyDescent="0.15">
      <c r="B8" s="11"/>
      <c r="S8" s="12"/>
    </row>
    <row r="9" spans="2:22" ht="13.5" customHeight="1" x14ac:dyDescent="0.15">
      <c r="B9" s="11"/>
      <c r="C9" s="27" t="s">
        <v>64</v>
      </c>
      <c r="D9" s="4" t="s">
        <v>28</v>
      </c>
      <c r="F9" s="21" t="s">
        <v>166</v>
      </c>
      <c r="N9" s="13"/>
      <c r="O9" s="13"/>
      <c r="S9" s="12"/>
    </row>
    <row r="10" spans="2:22" ht="13.5" customHeight="1" x14ac:dyDescent="0.15">
      <c r="B10" s="11"/>
      <c r="C10" s="27" t="s">
        <v>64</v>
      </c>
      <c r="D10" s="4" t="s">
        <v>23</v>
      </c>
      <c r="F10" s="21" t="s">
        <v>167</v>
      </c>
      <c r="L10" s="22"/>
      <c r="M10" s="22"/>
      <c r="N10" s="23"/>
      <c r="O10" s="23"/>
      <c r="P10" s="24"/>
      <c r="Q10" s="24"/>
      <c r="R10" s="24"/>
      <c r="S10" s="12"/>
    </row>
    <row r="11" spans="2:22" ht="13.5" customHeight="1" x14ac:dyDescent="0.15">
      <c r="B11" s="11"/>
      <c r="C11" s="21"/>
      <c r="F11" s="14"/>
      <c r="L11" s="22"/>
      <c r="M11" s="22"/>
      <c r="N11" s="23"/>
      <c r="O11" s="23"/>
      <c r="P11" s="25"/>
      <c r="Q11" s="25"/>
      <c r="R11" s="26"/>
      <c r="S11" s="12"/>
    </row>
    <row r="12" spans="2:22" ht="13.5" customHeight="1" x14ac:dyDescent="0.15">
      <c r="B12" s="11"/>
      <c r="C12" s="27" t="s">
        <v>64</v>
      </c>
      <c r="D12" s="21" t="s">
        <v>65</v>
      </c>
      <c r="F12" s="14"/>
      <c r="L12" s="28" t="s">
        <v>66</v>
      </c>
      <c r="M12" s="22"/>
      <c r="N12" s="23"/>
      <c r="O12" s="23"/>
      <c r="P12" s="29"/>
      <c r="Q12" s="30"/>
      <c r="R12" s="26"/>
      <c r="S12" s="12"/>
    </row>
    <row r="13" spans="2:22" ht="13.5" customHeight="1" x14ac:dyDescent="0.15">
      <c r="B13" s="11"/>
      <c r="C13" s="27" t="s">
        <v>64</v>
      </c>
      <c r="D13" s="21" t="s">
        <v>67</v>
      </c>
      <c r="F13" s="31"/>
      <c r="G13" s="31"/>
      <c r="H13" s="31"/>
      <c r="I13" s="31"/>
      <c r="J13" s="31"/>
      <c r="K13" s="31"/>
      <c r="L13" s="32"/>
      <c r="M13" s="32"/>
      <c r="N13" s="22"/>
      <c r="O13" s="22"/>
      <c r="P13" s="33"/>
      <c r="Q13" s="33"/>
      <c r="R13" s="33"/>
      <c r="S13" s="12"/>
    </row>
    <row r="14" spans="2:22" ht="13.5" customHeight="1" x14ac:dyDescent="0.15">
      <c r="B14" s="11"/>
      <c r="C14" s="27" t="s">
        <v>64</v>
      </c>
      <c r="D14" s="21" t="s">
        <v>168</v>
      </c>
      <c r="F14" s="31"/>
      <c r="G14" s="31"/>
      <c r="H14" s="31"/>
      <c r="I14" s="31"/>
      <c r="J14" s="31"/>
      <c r="K14" s="31"/>
      <c r="L14" s="32"/>
      <c r="M14" s="32"/>
      <c r="N14" s="22"/>
      <c r="O14" s="22"/>
      <c r="P14" s="33"/>
      <c r="Q14" s="33"/>
      <c r="R14" s="33"/>
      <c r="S14" s="12"/>
    </row>
    <row r="15" spans="2:22" ht="13.5" customHeight="1" x14ac:dyDescent="0.15">
      <c r="B15" s="11"/>
      <c r="E15" s="21" t="s">
        <v>169</v>
      </c>
      <c r="F15" s="31"/>
      <c r="L15" s="22"/>
      <c r="M15" s="22"/>
      <c r="N15" s="22"/>
      <c r="O15" s="22"/>
      <c r="P15" s="22"/>
      <c r="Q15" s="22"/>
      <c r="R15" s="22"/>
      <c r="S15" s="12"/>
    </row>
    <row r="16" spans="2:22" ht="13.5" customHeight="1" x14ac:dyDescent="0.15">
      <c r="B16" s="11"/>
      <c r="C16" s="27" t="s">
        <v>64</v>
      </c>
      <c r="D16" s="34" t="s">
        <v>170</v>
      </c>
      <c r="E16" s="35"/>
      <c r="F16" s="36"/>
      <c r="G16" s="37"/>
      <c r="H16" s="37"/>
      <c r="I16" s="37"/>
      <c r="J16" s="37"/>
      <c r="K16" s="37"/>
      <c r="L16" s="38"/>
      <c r="M16" s="38"/>
      <c r="N16" s="38"/>
      <c r="O16" s="38"/>
      <c r="P16" s="38"/>
      <c r="Q16" s="38"/>
      <c r="R16" s="38"/>
      <c r="S16" s="12"/>
    </row>
    <row r="17" spans="2:27" ht="13.5" customHeight="1" x14ac:dyDescent="0.15">
      <c r="B17" s="11"/>
      <c r="D17" s="37"/>
      <c r="E17" s="34" t="s">
        <v>171</v>
      </c>
      <c r="F17" s="36"/>
      <c r="G17" s="37"/>
      <c r="H17" s="37"/>
      <c r="I17" s="37"/>
      <c r="J17" s="37"/>
      <c r="K17" s="37"/>
      <c r="L17" s="38"/>
      <c r="M17" s="38"/>
      <c r="N17" s="38"/>
      <c r="O17" s="38"/>
      <c r="P17" s="38"/>
      <c r="Q17" s="38"/>
      <c r="R17" s="38"/>
      <c r="S17" s="12"/>
    </row>
    <row r="18" spans="2:27" ht="13.5" customHeight="1" x14ac:dyDescent="0.15">
      <c r="B18" s="11"/>
      <c r="E18" s="21"/>
      <c r="F18" s="31"/>
      <c r="L18" s="22"/>
      <c r="M18" s="22"/>
      <c r="N18" s="22"/>
      <c r="O18" s="22"/>
      <c r="P18" s="22"/>
      <c r="Q18" s="22"/>
      <c r="R18" s="22"/>
      <c r="S18" s="12"/>
    </row>
    <row r="19" spans="2:27" ht="13.5" customHeight="1" x14ac:dyDescent="0.15">
      <c r="B19" s="254" t="s">
        <v>53</v>
      </c>
      <c r="C19" s="222"/>
      <c r="D19" s="222"/>
      <c r="E19" s="21" t="str">
        <f>F9</f>
        <v xml:space="preserve">深層混合処理工法(スラリー攪拌工)+先行削孔 </v>
      </c>
      <c r="F19" s="31"/>
      <c r="L19" s="22"/>
      <c r="M19" s="22"/>
      <c r="N19" s="22"/>
      <c r="O19" s="22"/>
      <c r="P19" s="22"/>
      <c r="Q19" s="22"/>
      <c r="R19" s="22"/>
      <c r="S19" s="12"/>
    </row>
    <row r="20" spans="2:27" ht="13.5" customHeight="1" x14ac:dyDescent="0.15">
      <c r="B20" s="11"/>
      <c r="C20" s="222" t="s">
        <v>27</v>
      </c>
      <c r="D20" s="222"/>
      <c r="E20" s="222"/>
      <c r="H20" s="172">
        <f>$H$7</f>
        <v>400</v>
      </c>
      <c r="I20" s="172"/>
      <c r="J20" s="39" t="str">
        <f>$J$7</f>
        <v>m2</v>
      </c>
      <c r="S20" s="12"/>
    </row>
    <row r="21" spans="2:27" ht="13.5" customHeight="1" x14ac:dyDescent="0.15">
      <c r="B21" s="11"/>
      <c r="C21" s="223" t="s">
        <v>71</v>
      </c>
      <c r="D21" s="224"/>
      <c r="E21" s="224"/>
      <c r="F21" s="224"/>
      <c r="G21" s="224"/>
      <c r="H21" s="224"/>
      <c r="I21" s="224"/>
      <c r="J21" s="224"/>
      <c r="K21" s="224"/>
      <c r="L21" s="224"/>
      <c r="M21" s="224"/>
      <c r="N21" s="224"/>
      <c r="O21" s="224"/>
      <c r="P21" s="224"/>
      <c r="Q21" s="224"/>
      <c r="R21" s="225"/>
      <c r="S21" s="12"/>
    </row>
    <row r="22" spans="2:27" ht="13.5" customHeight="1" x14ac:dyDescent="0.15">
      <c r="B22" s="11"/>
      <c r="C22" s="226" t="s">
        <v>46</v>
      </c>
      <c r="D22" s="227"/>
      <c r="E22" s="228"/>
      <c r="F22" s="226" t="s">
        <v>47</v>
      </c>
      <c r="G22" s="227"/>
      <c r="H22" s="227"/>
      <c r="I22" s="228"/>
      <c r="J22" s="40" t="s">
        <v>48</v>
      </c>
      <c r="K22" s="41" t="s">
        <v>49</v>
      </c>
      <c r="L22" s="226" t="s">
        <v>50</v>
      </c>
      <c r="M22" s="228"/>
      <c r="N22" s="226" t="s">
        <v>51</v>
      </c>
      <c r="O22" s="228"/>
      <c r="P22" s="229" t="s">
        <v>52</v>
      </c>
      <c r="Q22" s="229"/>
      <c r="R22" s="230"/>
      <c r="S22" s="12"/>
    </row>
    <row r="23" spans="2:27" ht="13.5" customHeight="1" x14ac:dyDescent="0.15">
      <c r="B23" s="11"/>
      <c r="C23" s="206" t="s">
        <v>172</v>
      </c>
      <c r="D23" s="207"/>
      <c r="E23" s="208"/>
      <c r="F23" s="219"/>
      <c r="G23" s="220"/>
      <c r="H23" s="220"/>
      <c r="I23" s="221"/>
      <c r="J23" s="44">
        <v>100</v>
      </c>
      <c r="K23" s="43" t="s">
        <v>39</v>
      </c>
      <c r="L23" s="212">
        <f>'03(従来)'!H29</f>
        <v>269701</v>
      </c>
      <c r="M23" s="213"/>
      <c r="N23" s="214">
        <f>IFERROR(ROUNDDOWN(J23*L23,0),"")</f>
        <v>26970100</v>
      </c>
      <c r="O23" s="215"/>
      <c r="P23" s="216" t="str">
        <f>IF('03(従来)'!I6="","",'03(従来)'!I6)</f>
        <v/>
      </c>
      <c r="Q23" s="217"/>
      <c r="R23" s="218"/>
      <c r="S23" s="12"/>
    </row>
    <row r="24" spans="2:27" ht="13.5" customHeight="1" x14ac:dyDescent="0.15">
      <c r="B24" s="11"/>
      <c r="C24" s="206" t="str">
        <f>'03(従来)'!B96</f>
        <v>先行削孔</v>
      </c>
      <c r="D24" s="207"/>
      <c r="E24" s="208"/>
      <c r="F24" s="209"/>
      <c r="G24" s="210"/>
      <c r="H24" s="210"/>
      <c r="I24" s="211"/>
      <c r="J24" s="44">
        <v>100</v>
      </c>
      <c r="K24" s="43" t="s">
        <v>39</v>
      </c>
      <c r="L24" s="212">
        <f>'03(従来)'!H119</f>
        <v>748800</v>
      </c>
      <c r="M24" s="213"/>
      <c r="N24" s="214">
        <f t="shared" ref="N24:N32" si="0">IFERROR(ROUNDDOWN(J24*L24,0),"")</f>
        <v>74880000</v>
      </c>
      <c r="O24" s="215"/>
      <c r="P24" s="216" t="str">
        <f>IF('03(従来)'!I8="","",'03(従来)'!I8)</f>
        <v/>
      </c>
      <c r="Q24" s="217"/>
      <c r="R24" s="218"/>
      <c r="S24" s="12"/>
    </row>
    <row r="25" spans="2:27" ht="13.5" hidden="1" customHeight="1" x14ac:dyDescent="0.15">
      <c r="B25" s="11"/>
      <c r="C25" s="206"/>
      <c r="D25" s="207"/>
      <c r="E25" s="208"/>
      <c r="F25" s="209"/>
      <c r="G25" s="210"/>
      <c r="H25" s="210"/>
      <c r="I25" s="211"/>
      <c r="J25" s="44"/>
      <c r="K25" s="43"/>
      <c r="L25" s="212"/>
      <c r="M25" s="213"/>
      <c r="N25" s="214"/>
      <c r="O25" s="215"/>
      <c r="P25" s="216"/>
      <c r="Q25" s="217"/>
      <c r="R25" s="218"/>
      <c r="S25" s="12"/>
    </row>
    <row r="26" spans="2:27" ht="13.5" hidden="1" customHeight="1" x14ac:dyDescent="0.15">
      <c r="B26" s="11"/>
      <c r="C26" s="206"/>
      <c r="D26" s="207"/>
      <c r="E26" s="208"/>
      <c r="F26" s="209"/>
      <c r="G26" s="210"/>
      <c r="H26" s="210"/>
      <c r="I26" s="211"/>
      <c r="J26" s="44"/>
      <c r="K26" s="43"/>
      <c r="L26" s="212"/>
      <c r="M26" s="213"/>
      <c r="N26" s="214"/>
      <c r="O26" s="215"/>
      <c r="P26" s="216"/>
      <c r="Q26" s="217"/>
      <c r="R26" s="218"/>
      <c r="S26" s="12"/>
      <c r="V26" s="45"/>
    </row>
    <row r="27" spans="2:27" ht="13.5" hidden="1" customHeight="1" x14ac:dyDescent="0.15">
      <c r="B27" s="11"/>
      <c r="C27" s="206"/>
      <c r="D27" s="207"/>
      <c r="E27" s="208"/>
      <c r="F27" s="209"/>
      <c r="G27" s="210"/>
      <c r="H27" s="210"/>
      <c r="I27" s="211"/>
      <c r="J27" s="44"/>
      <c r="K27" s="43"/>
      <c r="L27" s="212"/>
      <c r="M27" s="213"/>
      <c r="N27" s="214"/>
      <c r="O27" s="215"/>
      <c r="P27" s="216"/>
      <c r="Q27" s="217"/>
      <c r="R27" s="218"/>
      <c r="S27" s="12"/>
    </row>
    <row r="28" spans="2:27" ht="13.5" hidden="1" customHeight="1" x14ac:dyDescent="0.15">
      <c r="B28" s="11"/>
      <c r="C28" s="206"/>
      <c r="D28" s="207"/>
      <c r="E28" s="208"/>
      <c r="F28" s="187"/>
      <c r="G28" s="188"/>
      <c r="H28" s="188"/>
      <c r="I28" s="189"/>
      <c r="J28" s="44"/>
      <c r="K28" s="43"/>
      <c r="L28" s="212"/>
      <c r="M28" s="213"/>
      <c r="N28" s="214"/>
      <c r="O28" s="215"/>
      <c r="P28" s="216"/>
      <c r="Q28" s="217"/>
      <c r="R28" s="218"/>
      <c r="S28" s="12"/>
    </row>
    <row r="29" spans="2:27" ht="13.5" hidden="1" customHeight="1" x14ac:dyDescent="0.15">
      <c r="B29" s="11"/>
      <c r="C29" s="206"/>
      <c r="D29" s="207"/>
      <c r="E29" s="208"/>
      <c r="F29" s="209"/>
      <c r="G29" s="210"/>
      <c r="H29" s="210"/>
      <c r="I29" s="211"/>
      <c r="J29" s="46"/>
      <c r="K29" s="43"/>
      <c r="L29" s="212"/>
      <c r="M29" s="213"/>
      <c r="N29" s="214"/>
      <c r="O29" s="215"/>
      <c r="P29" s="216"/>
      <c r="Q29" s="217"/>
      <c r="R29" s="218"/>
      <c r="S29" s="12"/>
      <c r="V29" s="47"/>
    </row>
    <row r="30" spans="2:27" ht="13.5" hidden="1" customHeight="1" x14ac:dyDescent="0.15">
      <c r="B30" s="11"/>
      <c r="C30" s="206" t="str">
        <f>IF('03(従来)'!B20="","",'03(従来)'!B20)</f>
        <v/>
      </c>
      <c r="D30" s="207"/>
      <c r="E30" s="208"/>
      <c r="F30" s="187" t="str">
        <f>IF('03(従来)'!D20="","",'03(従来)'!D20)</f>
        <v/>
      </c>
      <c r="G30" s="188"/>
      <c r="H30" s="188"/>
      <c r="I30" s="189"/>
      <c r="J30" s="48"/>
      <c r="K30" s="49" t="str">
        <f>IF('03(従来)'!F21="","",'03(従来)'!F21)</f>
        <v/>
      </c>
      <c r="L30" s="212" t="str">
        <f>IF('03(従来)'!G21="","",'03(従来)'!G21)</f>
        <v/>
      </c>
      <c r="M30" s="213"/>
      <c r="N30" s="214" t="str">
        <f t="shared" si="0"/>
        <v/>
      </c>
      <c r="O30" s="215"/>
      <c r="P30" s="216" t="str">
        <f>IF('03(従来)'!I20="","",'03(従来)'!I20)</f>
        <v/>
      </c>
      <c r="Q30" s="217"/>
      <c r="R30" s="218"/>
      <c r="S30" s="12"/>
      <c r="V30" s="47"/>
    </row>
    <row r="31" spans="2:27" ht="13.5" hidden="1" customHeight="1" x14ac:dyDescent="0.15">
      <c r="B31" s="11"/>
      <c r="C31" s="206" t="str">
        <f>IF('03(従来)'!B22="","",'03(従来)'!B22)</f>
        <v/>
      </c>
      <c r="D31" s="207"/>
      <c r="E31" s="208"/>
      <c r="F31" s="209" t="str">
        <f>IF('03(従来)'!D22="","",'03(従来)'!D22)</f>
        <v/>
      </c>
      <c r="G31" s="210"/>
      <c r="H31" s="210"/>
      <c r="I31" s="211"/>
      <c r="J31" s="44"/>
      <c r="K31" s="43" t="str">
        <f>IF('03(従来)'!F23="","",'03(従来)'!F23)</f>
        <v/>
      </c>
      <c r="L31" s="212" t="str">
        <f>IF('03(従来)'!G23="","",'03(従来)'!G23)</f>
        <v/>
      </c>
      <c r="M31" s="213"/>
      <c r="N31" s="214" t="str">
        <f t="shared" si="0"/>
        <v/>
      </c>
      <c r="O31" s="215"/>
      <c r="P31" s="216" t="str">
        <f>IF('03(従来)'!I22="","",'03(従来)'!I22)</f>
        <v/>
      </c>
      <c r="Q31" s="217"/>
      <c r="R31" s="218"/>
      <c r="S31" s="12"/>
      <c r="X31" s="251"/>
      <c r="Y31" s="251"/>
      <c r="Z31" s="251"/>
      <c r="AA31" s="251"/>
    </row>
    <row r="32" spans="2:27" ht="13.5" hidden="1" customHeight="1" x14ac:dyDescent="0.15">
      <c r="B32" s="11"/>
      <c r="C32" s="206" t="str">
        <f>IF('03(従来)'!B24="","",'03(従来)'!B24)</f>
        <v/>
      </c>
      <c r="D32" s="207"/>
      <c r="E32" s="208"/>
      <c r="F32" s="209" t="str">
        <f>IF('03(従来)'!D24="","",'03(従来)'!D24)</f>
        <v/>
      </c>
      <c r="G32" s="210"/>
      <c r="H32" s="210"/>
      <c r="I32" s="211"/>
      <c r="J32" s="44"/>
      <c r="K32" s="43" t="str">
        <f>IF('03(従来)'!F25="","",'03(従来)'!F25)</f>
        <v/>
      </c>
      <c r="L32" s="212" t="str">
        <f>IF('03(従来)'!G25="","",'03(従来)'!G25)</f>
        <v/>
      </c>
      <c r="M32" s="213"/>
      <c r="N32" s="214" t="str">
        <f t="shared" si="0"/>
        <v/>
      </c>
      <c r="O32" s="215"/>
      <c r="P32" s="216" t="str">
        <f>IF('03(従来)'!I24="","",'03(従来)'!I24)</f>
        <v/>
      </c>
      <c r="Q32" s="217"/>
      <c r="R32" s="218"/>
      <c r="S32" s="12"/>
      <c r="X32" s="50"/>
      <c r="Y32" s="50"/>
      <c r="Z32" s="50"/>
      <c r="AA32" s="50"/>
    </row>
    <row r="33" spans="1:19" ht="13.5" customHeight="1" x14ac:dyDescent="0.15">
      <c r="A33" s="12"/>
      <c r="B33" s="11"/>
      <c r="C33" s="243" t="s">
        <v>72</v>
      </c>
      <c r="D33" s="244"/>
      <c r="E33" s="245"/>
      <c r="F33" s="209"/>
      <c r="G33" s="210"/>
      <c r="H33" s="210"/>
      <c r="I33" s="211"/>
      <c r="J33" s="44">
        <f>$H$20</f>
        <v>400</v>
      </c>
      <c r="K33" s="51" t="str">
        <f>J20</f>
        <v>m2</v>
      </c>
      <c r="L33" s="246"/>
      <c r="M33" s="247"/>
      <c r="N33" s="248">
        <f>SUM(N23:O31)</f>
        <v>101850100</v>
      </c>
      <c r="O33" s="249"/>
      <c r="P33" s="250"/>
      <c r="Q33" s="250"/>
      <c r="R33" s="250"/>
      <c r="S33" s="12"/>
    </row>
    <row r="34" spans="1:19" ht="13.5" customHeight="1" x14ac:dyDescent="0.15">
      <c r="A34" s="12"/>
      <c r="B34" s="11"/>
      <c r="C34" s="231" t="s">
        <v>73</v>
      </c>
      <c r="D34" s="232"/>
      <c r="E34" s="233"/>
      <c r="F34" s="234"/>
      <c r="G34" s="235"/>
      <c r="H34" s="235"/>
      <c r="I34" s="236"/>
      <c r="J34" s="52">
        <v>1</v>
      </c>
      <c r="K34" s="51" t="str">
        <f>J20</f>
        <v>m2</v>
      </c>
      <c r="L34" s="237"/>
      <c r="M34" s="238"/>
      <c r="N34" s="239">
        <f>N33/J33</f>
        <v>254625.25</v>
      </c>
      <c r="O34" s="240"/>
      <c r="P34" s="241"/>
      <c r="Q34" s="241"/>
      <c r="R34" s="241"/>
      <c r="S34" s="12"/>
    </row>
    <row r="35" spans="1:19" ht="13.5" customHeight="1" x14ac:dyDescent="0.15">
      <c r="A35" s="12"/>
      <c r="B35" s="11"/>
      <c r="C35" s="53" t="str">
        <f>D12</f>
        <v>資材単価＝R04 .01 建設物価</v>
      </c>
      <c r="D35" s="54"/>
      <c r="E35" s="54"/>
      <c r="F35" s="55"/>
      <c r="G35" s="55"/>
      <c r="H35" s="55"/>
      <c r="I35" s="55"/>
      <c r="J35" s="56"/>
      <c r="K35" s="27"/>
      <c r="L35" s="57"/>
      <c r="M35" s="57"/>
      <c r="N35" s="58"/>
      <c r="O35" s="58"/>
      <c r="P35" s="59"/>
      <c r="Q35" s="59"/>
      <c r="R35" s="59"/>
      <c r="S35" s="12"/>
    </row>
    <row r="36" spans="1:19" ht="13.5" customHeight="1" x14ac:dyDescent="0.15">
      <c r="A36" s="12"/>
      <c r="B36" s="11"/>
      <c r="C36" s="60" t="str">
        <f>D13</f>
        <v>労務単価＝R03公共工事設計労務単価　香川県</v>
      </c>
      <c r="S36" s="12"/>
    </row>
    <row r="37" spans="1:19" ht="13.5" customHeight="1" x14ac:dyDescent="0.15">
      <c r="B37" s="11"/>
      <c r="C37" s="60"/>
      <c r="P37" s="45"/>
      <c r="S37" s="12"/>
    </row>
    <row r="38" spans="1:19" ht="13.5" customHeight="1" x14ac:dyDescent="0.15">
      <c r="B38" s="242" t="s">
        <v>30</v>
      </c>
      <c r="C38" s="222"/>
      <c r="D38" s="222"/>
      <c r="E38" s="21" t="str">
        <f>F10</f>
        <v>CI-CMC-HA工法</v>
      </c>
      <c r="S38" s="12"/>
    </row>
    <row r="39" spans="1:19" ht="13.5" customHeight="1" x14ac:dyDescent="0.15">
      <c r="B39" s="11"/>
      <c r="D39" s="4" t="s">
        <v>0</v>
      </c>
      <c r="S39" s="12"/>
    </row>
    <row r="40" spans="1:19" ht="13.5" customHeight="1" x14ac:dyDescent="0.15">
      <c r="B40" s="11"/>
      <c r="C40" s="222" t="s">
        <v>27</v>
      </c>
      <c r="D40" s="222"/>
      <c r="E40" s="222"/>
      <c r="H40" s="172">
        <f>$H$7</f>
        <v>400</v>
      </c>
      <c r="I40" s="172"/>
      <c r="J40" s="39" t="str">
        <f>$J$7</f>
        <v>m2</v>
      </c>
      <c r="S40" s="12"/>
    </row>
    <row r="41" spans="1:19" ht="13.5" customHeight="1" x14ac:dyDescent="0.15">
      <c r="B41" s="11"/>
      <c r="C41" s="223" t="s">
        <v>74</v>
      </c>
      <c r="D41" s="224"/>
      <c r="E41" s="224"/>
      <c r="F41" s="224"/>
      <c r="G41" s="224"/>
      <c r="H41" s="224"/>
      <c r="I41" s="224"/>
      <c r="J41" s="224"/>
      <c r="K41" s="224"/>
      <c r="L41" s="224"/>
      <c r="M41" s="224"/>
      <c r="N41" s="224"/>
      <c r="O41" s="224"/>
      <c r="P41" s="224"/>
      <c r="Q41" s="224"/>
      <c r="R41" s="225"/>
      <c r="S41" s="12"/>
    </row>
    <row r="42" spans="1:19" ht="13.5" customHeight="1" x14ac:dyDescent="0.15">
      <c r="B42" s="11"/>
      <c r="C42" s="226" t="s">
        <v>46</v>
      </c>
      <c r="D42" s="227"/>
      <c r="E42" s="228"/>
      <c r="F42" s="226" t="s">
        <v>47</v>
      </c>
      <c r="G42" s="227"/>
      <c r="H42" s="227"/>
      <c r="I42" s="228"/>
      <c r="J42" s="40" t="s">
        <v>48</v>
      </c>
      <c r="K42" s="41" t="s">
        <v>49</v>
      </c>
      <c r="L42" s="226" t="s">
        <v>50</v>
      </c>
      <c r="M42" s="228"/>
      <c r="N42" s="226" t="s">
        <v>51</v>
      </c>
      <c r="O42" s="228"/>
      <c r="P42" s="229" t="s">
        <v>52</v>
      </c>
      <c r="Q42" s="229"/>
      <c r="R42" s="230"/>
      <c r="S42" s="12"/>
    </row>
    <row r="43" spans="1:19" ht="13.5" customHeight="1" x14ac:dyDescent="0.15">
      <c r="B43" s="11"/>
      <c r="C43" s="206" t="s">
        <v>172</v>
      </c>
      <c r="D43" s="207"/>
      <c r="E43" s="208"/>
      <c r="F43" s="219"/>
      <c r="G43" s="220"/>
      <c r="H43" s="220"/>
      <c r="I43" s="221"/>
      <c r="J43" s="44">
        <v>100</v>
      </c>
      <c r="K43" s="43" t="s">
        <v>39</v>
      </c>
      <c r="L43" s="212">
        <f>'03(新)'!H29</f>
        <v>269730</v>
      </c>
      <c r="M43" s="213"/>
      <c r="N43" s="214">
        <f>IFERROR(ROUNDDOWN(J43*L43,0),"")</f>
        <v>26973000</v>
      </c>
      <c r="O43" s="215"/>
      <c r="P43" s="216"/>
      <c r="Q43" s="217"/>
      <c r="R43" s="218"/>
      <c r="S43" s="12"/>
    </row>
    <row r="44" spans="1:19" ht="13.5" hidden="1" customHeight="1" x14ac:dyDescent="0.15">
      <c r="B44" s="11"/>
      <c r="C44" s="206"/>
      <c r="D44" s="207"/>
      <c r="E44" s="208"/>
      <c r="F44" s="209"/>
      <c r="G44" s="210"/>
      <c r="H44" s="210"/>
      <c r="I44" s="211"/>
      <c r="J44" s="44"/>
      <c r="K44" s="43"/>
      <c r="L44" s="212"/>
      <c r="M44" s="213"/>
      <c r="N44" s="214"/>
      <c r="O44" s="215"/>
      <c r="P44" s="216"/>
      <c r="Q44" s="217"/>
      <c r="R44" s="218"/>
      <c r="S44" s="12"/>
    </row>
    <row r="45" spans="1:19" ht="13.5" hidden="1" customHeight="1" x14ac:dyDescent="0.15">
      <c r="B45" s="11"/>
      <c r="C45" s="206"/>
      <c r="D45" s="207"/>
      <c r="E45" s="208"/>
      <c r="F45" s="209"/>
      <c r="G45" s="210"/>
      <c r="H45" s="210"/>
      <c r="I45" s="211"/>
      <c r="J45" s="44"/>
      <c r="K45" s="43"/>
      <c r="L45" s="212"/>
      <c r="M45" s="213"/>
      <c r="N45" s="214"/>
      <c r="O45" s="215"/>
      <c r="P45" s="216"/>
      <c r="Q45" s="217"/>
      <c r="R45" s="218"/>
      <c r="S45" s="12"/>
    </row>
    <row r="46" spans="1:19" ht="13.5" hidden="1" customHeight="1" x14ac:dyDescent="0.15">
      <c r="B46" s="11"/>
      <c r="C46" s="206"/>
      <c r="D46" s="207"/>
      <c r="E46" s="208"/>
      <c r="F46" s="209"/>
      <c r="G46" s="210"/>
      <c r="H46" s="210"/>
      <c r="I46" s="211"/>
      <c r="J46" s="44"/>
      <c r="K46" s="43"/>
      <c r="L46" s="212"/>
      <c r="M46" s="213"/>
      <c r="N46" s="214"/>
      <c r="O46" s="215"/>
      <c r="P46" s="216"/>
      <c r="Q46" s="217"/>
      <c r="R46" s="218"/>
      <c r="S46" s="12"/>
    </row>
    <row r="47" spans="1:19" ht="13.5" hidden="1" customHeight="1" x14ac:dyDescent="0.15">
      <c r="B47" s="11"/>
      <c r="C47" s="206"/>
      <c r="D47" s="207"/>
      <c r="E47" s="208"/>
      <c r="F47" s="209"/>
      <c r="G47" s="210"/>
      <c r="H47" s="210"/>
      <c r="I47" s="211"/>
      <c r="J47" s="44"/>
      <c r="K47" s="43"/>
      <c r="L47" s="212"/>
      <c r="M47" s="213"/>
      <c r="N47" s="214"/>
      <c r="O47" s="215"/>
      <c r="P47" s="216"/>
      <c r="Q47" s="217"/>
      <c r="R47" s="218"/>
      <c r="S47" s="12"/>
    </row>
    <row r="48" spans="1:19" ht="13.5" hidden="1" customHeight="1" x14ac:dyDescent="0.15">
      <c r="B48" s="11"/>
      <c r="C48" s="206"/>
      <c r="D48" s="207"/>
      <c r="E48" s="208"/>
      <c r="F48" s="187"/>
      <c r="G48" s="188"/>
      <c r="H48" s="188"/>
      <c r="I48" s="189"/>
      <c r="J48" s="44"/>
      <c r="K48" s="43"/>
      <c r="L48" s="212"/>
      <c r="M48" s="213"/>
      <c r="N48" s="214"/>
      <c r="O48" s="215"/>
      <c r="P48" s="216"/>
      <c r="Q48" s="217"/>
      <c r="R48" s="218"/>
      <c r="S48" s="12"/>
    </row>
    <row r="49" spans="1:22" ht="13.5" hidden="1" customHeight="1" x14ac:dyDescent="0.15">
      <c r="B49" s="11"/>
      <c r="C49" s="206"/>
      <c r="D49" s="207"/>
      <c r="E49" s="208"/>
      <c r="F49" s="209"/>
      <c r="G49" s="210"/>
      <c r="H49" s="210"/>
      <c r="I49" s="211"/>
      <c r="J49" s="46"/>
      <c r="K49" s="43"/>
      <c r="L49" s="212"/>
      <c r="M49" s="213"/>
      <c r="N49" s="214"/>
      <c r="O49" s="215"/>
      <c r="P49" s="216"/>
      <c r="Q49" s="217"/>
      <c r="R49" s="218"/>
      <c r="S49" s="12"/>
      <c r="V49" s="47"/>
    </row>
    <row r="50" spans="1:22" ht="13.5" hidden="1" customHeight="1" x14ac:dyDescent="0.15">
      <c r="B50" s="11"/>
      <c r="C50" s="206"/>
      <c r="D50" s="207"/>
      <c r="E50" s="208"/>
      <c r="F50" s="187"/>
      <c r="G50" s="188"/>
      <c r="H50" s="188"/>
      <c r="I50" s="189"/>
      <c r="J50" s="48"/>
      <c r="K50" s="49"/>
      <c r="L50" s="212"/>
      <c r="M50" s="213"/>
      <c r="N50" s="214"/>
      <c r="O50" s="215"/>
      <c r="P50" s="216"/>
      <c r="Q50" s="217"/>
      <c r="R50" s="218"/>
      <c r="S50" s="12"/>
      <c r="V50" s="47"/>
    </row>
    <row r="51" spans="1:22" ht="13.5" hidden="1" customHeight="1" x14ac:dyDescent="0.15">
      <c r="B51" s="11"/>
      <c r="C51" s="206"/>
      <c r="D51" s="207"/>
      <c r="E51" s="208"/>
      <c r="F51" s="209"/>
      <c r="G51" s="210"/>
      <c r="H51" s="210"/>
      <c r="I51" s="211"/>
      <c r="J51" s="44"/>
      <c r="K51" s="43"/>
      <c r="L51" s="212"/>
      <c r="M51" s="213"/>
      <c r="N51" s="214"/>
      <c r="O51" s="215"/>
      <c r="P51" s="216"/>
      <c r="Q51" s="217"/>
      <c r="R51" s="218"/>
      <c r="S51" s="12"/>
    </row>
    <row r="52" spans="1:22" ht="13.5" hidden="1" customHeight="1" x14ac:dyDescent="0.15">
      <c r="B52" s="11"/>
      <c r="C52" s="206"/>
      <c r="D52" s="207"/>
      <c r="E52" s="208"/>
      <c r="F52" s="209"/>
      <c r="G52" s="210"/>
      <c r="H52" s="210"/>
      <c r="I52" s="211"/>
      <c r="J52" s="44"/>
      <c r="K52" s="43"/>
      <c r="L52" s="212"/>
      <c r="M52" s="213"/>
      <c r="N52" s="214"/>
      <c r="O52" s="215"/>
      <c r="P52" s="216"/>
      <c r="Q52" s="217"/>
      <c r="R52" s="218"/>
      <c r="S52" s="12"/>
    </row>
    <row r="53" spans="1:22" ht="13.5" customHeight="1" x14ac:dyDescent="0.15">
      <c r="A53" s="12"/>
      <c r="B53" s="11"/>
      <c r="C53" s="184" t="s">
        <v>72</v>
      </c>
      <c r="D53" s="185"/>
      <c r="E53" s="186"/>
      <c r="F53" s="187"/>
      <c r="G53" s="188"/>
      <c r="H53" s="188"/>
      <c r="I53" s="189"/>
      <c r="J53" s="61">
        <f>$H$20</f>
        <v>400</v>
      </c>
      <c r="K53" s="109" t="s">
        <v>1</v>
      </c>
      <c r="L53" s="190"/>
      <c r="M53" s="191"/>
      <c r="N53" s="192">
        <f>SUM(N43:O51)</f>
        <v>26973000</v>
      </c>
      <c r="O53" s="193"/>
      <c r="P53" s="194"/>
      <c r="Q53" s="194"/>
      <c r="R53" s="194"/>
      <c r="S53" s="12"/>
    </row>
    <row r="54" spans="1:22" ht="13.5" customHeight="1" x14ac:dyDescent="0.15">
      <c r="A54" s="12"/>
      <c r="B54" s="11"/>
      <c r="C54" s="195" t="s">
        <v>73</v>
      </c>
      <c r="D54" s="196"/>
      <c r="E54" s="197"/>
      <c r="F54" s="198"/>
      <c r="G54" s="199"/>
      <c r="H54" s="199"/>
      <c r="I54" s="200"/>
      <c r="J54" s="63">
        <v>1</v>
      </c>
      <c r="K54" s="109" t="s">
        <v>1</v>
      </c>
      <c r="L54" s="201"/>
      <c r="M54" s="202"/>
      <c r="N54" s="203">
        <f>N53/J53</f>
        <v>67432.5</v>
      </c>
      <c r="O54" s="204"/>
      <c r="P54" s="205"/>
      <c r="Q54" s="205"/>
      <c r="R54" s="205"/>
      <c r="S54" s="12"/>
    </row>
    <row r="55" spans="1:22" ht="13.5" customHeight="1" x14ac:dyDescent="0.15">
      <c r="A55" s="12"/>
      <c r="B55" s="11"/>
      <c r="C55" s="53" t="str">
        <f>D12</f>
        <v>資材単価＝R04 .01 建設物価</v>
      </c>
      <c r="D55" s="54"/>
      <c r="E55" s="54"/>
      <c r="F55" s="55"/>
      <c r="G55" s="55"/>
      <c r="H55" s="55"/>
      <c r="I55" s="55"/>
      <c r="J55" s="56"/>
      <c r="K55" s="27"/>
      <c r="L55" s="57"/>
      <c r="M55" s="57"/>
      <c r="N55" s="58"/>
      <c r="O55" s="58"/>
      <c r="P55" s="59"/>
      <c r="Q55" s="59"/>
      <c r="R55" s="59"/>
      <c r="S55" s="12"/>
    </row>
    <row r="56" spans="1:22" ht="13.5" customHeight="1" x14ac:dyDescent="0.15">
      <c r="A56" s="12"/>
      <c r="B56" s="11"/>
      <c r="C56" s="53" t="str">
        <f>D13</f>
        <v>労務単価＝R03公共工事設計労務単価　香川県</v>
      </c>
      <c r="S56" s="12"/>
    </row>
    <row r="57" spans="1:22" ht="13.5" customHeight="1" x14ac:dyDescent="0.15">
      <c r="B57" s="11"/>
      <c r="S57" s="12"/>
    </row>
    <row r="58" spans="1:22" ht="13.5" customHeight="1" x14ac:dyDescent="0.15">
      <c r="B58" s="11" t="s">
        <v>31</v>
      </c>
      <c r="S58" s="12"/>
    </row>
    <row r="59" spans="1:22" ht="14.1" customHeight="1" x14ac:dyDescent="0.15">
      <c r="B59" s="170" t="s">
        <v>9</v>
      </c>
      <c r="C59" s="171"/>
      <c r="D59" s="171"/>
      <c r="H59" s="172">
        <f>$H$7</f>
        <v>400</v>
      </c>
      <c r="I59" s="172"/>
      <c r="J59" s="39" t="str">
        <f>$J$7</f>
        <v>m2</v>
      </c>
      <c r="S59" s="12"/>
    </row>
    <row r="60" spans="1:22" ht="14.1" customHeight="1" x14ac:dyDescent="0.15">
      <c r="B60" s="11"/>
      <c r="C60" s="173" t="s">
        <v>32</v>
      </c>
      <c r="D60" s="174"/>
      <c r="E60" s="174"/>
      <c r="F60" s="174"/>
      <c r="G60" s="175"/>
      <c r="H60" s="173" t="s">
        <v>33</v>
      </c>
      <c r="I60" s="175"/>
      <c r="J60" s="64" t="s">
        <v>34</v>
      </c>
      <c r="K60" s="176" t="s">
        <v>75</v>
      </c>
      <c r="L60" s="177"/>
      <c r="M60" s="178"/>
      <c r="N60" s="173" t="s">
        <v>35</v>
      </c>
      <c r="O60" s="175"/>
      <c r="P60" s="179" t="s">
        <v>36</v>
      </c>
      <c r="Q60" s="179"/>
      <c r="R60" s="179"/>
      <c r="S60" s="12"/>
    </row>
    <row r="61" spans="1:22" ht="15" customHeight="1" x14ac:dyDescent="0.15">
      <c r="B61" s="11"/>
      <c r="C61" s="153" t="str">
        <f>C23</f>
        <v>深層混合処理工法(スラリー攪拌工)</v>
      </c>
      <c r="D61" s="162"/>
      <c r="E61" s="162"/>
      <c r="F61" s="162"/>
      <c r="G61" s="163"/>
      <c r="H61" s="180">
        <f>J23</f>
        <v>100</v>
      </c>
      <c r="I61" s="181"/>
      <c r="J61" s="65" t="str">
        <f>K23</f>
        <v>本</v>
      </c>
      <c r="K61" s="66">
        <v>6</v>
      </c>
      <c r="L61" s="158" t="s">
        <v>173</v>
      </c>
      <c r="M61" s="159"/>
      <c r="N61" s="160">
        <f>H61/K61</f>
        <v>16.666666666666668</v>
      </c>
      <c r="O61" s="161"/>
      <c r="P61" s="166"/>
      <c r="Q61" s="167"/>
      <c r="R61" s="168"/>
      <c r="S61" s="12"/>
    </row>
    <row r="62" spans="1:22" ht="15" customHeight="1" x14ac:dyDescent="0.15">
      <c r="B62" s="11"/>
      <c r="C62" s="153" t="str">
        <f t="shared" ref="C62" si="1">C24</f>
        <v>先行削孔</v>
      </c>
      <c r="D62" s="162"/>
      <c r="E62" s="162"/>
      <c r="F62" s="162"/>
      <c r="G62" s="163"/>
      <c r="H62" s="180">
        <f t="shared" ref="H62" si="2">J24</f>
        <v>100</v>
      </c>
      <c r="I62" s="181"/>
      <c r="J62" s="65" t="str">
        <f t="shared" ref="J62" si="3">K24</f>
        <v>本</v>
      </c>
      <c r="K62" s="66">
        <v>1.75</v>
      </c>
      <c r="L62" s="158" t="s">
        <v>173</v>
      </c>
      <c r="M62" s="159"/>
      <c r="N62" s="160">
        <f t="shared" ref="N62" si="4">H62/K62</f>
        <v>57.142857142857146</v>
      </c>
      <c r="O62" s="161"/>
      <c r="P62" s="67"/>
      <c r="Q62" s="68"/>
      <c r="R62" s="69"/>
      <c r="S62" s="12"/>
    </row>
    <row r="63" spans="1:22" ht="15" hidden="1" customHeight="1" x14ac:dyDescent="0.15">
      <c r="B63" s="11"/>
      <c r="C63" s="153"/>
      <c r="D63" s="162"/>
      <c r="E63" s="162"/>
      <c r="F63" s="162"/>
      <c r="G63" s="163"/>
      <c r="H63" s="180"/>
      <c r="I63" s="181"/>
      <c r="J63" s="65"/>
      <c r="K63" s="66"/>
      <c r="L63" s="158"/>
      <c r="M63" s="159"/>
      <c r="N63" s="160"/>
      <c r="O63" s="161"/>
      <c r="P63" s="67"/>
      <c r="Q63" s="68"/>
      <c r="R63" s="69"/>
      <c r="S63" s="12"/>
    </row>
    <row r="64" spans="1:22" ht="15" hidden="1" customHeight="1" x14ac:dyDescent="0.15">
      <c r="B64" s="11"/>
      <c r="C64" s="153"/>
      <c r="D64" s="162"/>
      <c r="E64" s="162"/>
      <c r="F64" s="162"/>
      <c r="G64" s="163"/>
      <c r="H64" s="180"/>
      <c r="I64" s="181"/>
      <c r="J64" s="65"/>
      <c r="K64" s="66"/>
      <c r="L64" s="158"/>
      <c r="M64" s="159"/>
      <c r="N64" s="160"/>
      <c r="O64" s="161"/>
      <c r="P64" s="67"/>
      <c r="Q64" s="68"/>
      <c r="R64" s="69"/>
      <c r="S64" s="12"/>
    </row>
    <row r="65" spans="2:19" ht="15" hidden="1" customHeight="1" x14ac:dyDescent="0.15">
      <c r="B65" s="11"/>
      <c r="C65" s="153"/>
      <c r="D65" s="162"/>
      <c r="E65" s="162"/>
      <c r="F65" s="162"/>
      <c r="G65" s="163"/>
      <c r="H65" s="180"/>
      <c r="I65" s="181"/>
      <c r="J65" s="65"/>
      <c r="K65" s="66"/>
      <c r="L65" s="158"/>
      <c r="M65" s="159"/>
      <c r="N65" s="160"/>
      <c r="O65" s="161"/>
      <c r="P65" s="67"/>
      <c r="Q65" s="68"/>
      <c r="R65" s="69"/>
      <c r="S65" s="12"/>
    </row>
    <row r="66" spans="2:19" ht="15" hidden="1" customHeight="1" x14ac:dyDescent="0.15">
      <c r="B66" s="11"/>
      <c r="C66" s="153"/>
      <c r="D66" s="162"/>
      <c r="E66" s="162"/>
      <c r="F66" s="162"/>
      <c r="G66" s="163"/>
      <c r="H66" s="180"/>
      <c r="I66" s="181"/>
      <c r="J66" s="65"/>
      <c r="K66" s="70"/>
      <c r="L66" s="158"/>
      <c r="M66" s="159"/>
      <c r="N66" s="71"/>
      <c r="O66" s="72"/>
      <c r="P66" s="67"/>
      <c r="Q66" s="68"/>
      <c r="R66" s="69"/>
      <c r="S66" s="12"/>
    </row>
    <row r="67" spans="2:19" ht="15" hidden="1" customHeight="1" x14ac:dyDescent="0.15">
      <c r="B67" s="11"/>
      <c r="C67" s="153"/>
      <c r="D67" s="162"/>
      <c r="E67" s="162"/>
      <c r="F67" s="162"/>
      <c r="G67" s="163"/>
      <c r="H67" s="180"/>
      <c r="I67" s="181"/>
      <c r="J67" s="65"/>
      <c r="K67" s="70"/>
      <c r="L67" s="158"/>
      <c r="M67" s="159"/>
      <c r="N67" s="71"/>
      <c r="O67" s="72"/>
      <c r="P67" s="67"/>
      <c r="Q67" s="68"/>
      <c r="R67" s="69"/>
      <c r="S67" s="12"/>
    </row>
    <row r="68" spans="2:19" ht="15" hidden="1" customHeight="1" x14ac:dyDescent="0.15">
      <c r="B68" s="11"/>
      <c r="C68" s="153"/>
      <c r="D68" s="162"/>
      <c r="E68" s="162"/>
      <c r="F68" s="162"/>
      <c r="G68" s="163"/>
      <c r="H68" s="180"/>
      <c r="I68" s="181"/>
      <c r="J68" s="65"/>
      <c r="K68" s="70"/>
      <c r="L68" s="158"/>
      <c r="M68" s="159"/>
      <c r="N68" s="71"/>
      <c r="O68" s="72"/>
      <c r="P68" s="67"/>
      <c r="Q68" s="68"/>
      <c r="R68" s="69"/>
      <c r="S68" s="12"/>
    </row>
    <row r="69" spans="2:19" ht="15" hidden="1" customHeight="1" x14ac:dyDescent="0.15">
      <c r="B69" s="11"/>
      <c r="C69" s="153"/>
      <c r="D69" s="162"/>
      <c r="E69" s="162"/>
      <c r="F69" s="162"/>
      <c r="G69" s="163"/>
      <c r="H69" s="180"/>
      <c r="I69" s="181"/>
      <c r="J69" s="65"/>
      <c r="K69" s="70"/>
      <c r="L69" s="158"/>
      <c r="M69" s="159"/>
      <c r="N69" s="71"/>
      <c r="O69" s="72"/>
      <c r="P69" s="67"/>
      <c r="Q69" s="68"/>
      <c r="R69" s="69"/>
      <c r="S69" s="12"/>
    </row>
    <row r="70" spans="2:19" ht="15" hidden="1" customHeight="1" x14ac:dyDescent="0.15">
      <c r="B70" s="11"/>
      <c r="C70" s="153"/>
      <c r="D70" s="162"/>
      <c r="E70" s="162"/>
      <c r="F70" s="162"/>
      <c r="G70" s="163"/>
      <c r="H70" s="180"/>
      <c r="I70" s="181"/>
      <c r="J70" s="65"/>
      <c r="K70" s="70"/>
      <c r="L70" s="158"/>
      <c r="M70" s="159"/>
      <c r="N70" s="71"/>
      <c r="O70" s="72"/>
      <c r="P70" s="67"/>
      <c r="Q70" s="68"/>
      <c r="R70" s="69"/>
      <c r="S70" s="12"/>
    </row>
    <row r="71" spans="2:19" ht="14.1" customHeight="1" x14ac:dyDescent="0.15">
      <c r="B71" s="11"/>
      <c r="C71" s="137" t="s">
        <v>29</v>
      </c>
      <c r="D71" s="138"/>
      <c r="E71" s="138"/>
      <c r="F71" s="138"/>
      <c r="G71" s="139"/>
      <c r="H71" s="140"/>
      <c r="I71" s="141"/>
      <c r="J71" s="15"/>
      <c r="K71" s="142"/>
      <c r="L71" s="143"/>
      <c r="M71" s="144"/>
      <c r="N71" s="145">
        <f>SUM(N61:O70)</f>
        <v>73.80952380952381</v>
      </c>
      <c r="O71" s="146"/>
      <c r="P71" s="169" t="str">
        <f>ROUND(N71,1)&amp;"　日"</f>
        <v>73.8　日</v>
      </c>
      <c r="Q71" s="169"/>
      <c r="R71" s="169"/>
      <c r="S71" s="12"/>
    </row>
    <row r="72" spans="2:19" ht="14.1" customHeight="1" x14ac:dyDescent="0.15">
      <c r="B72" s="11"/>
      <c r="N72" s="73"/>
      <c r="O72" s="73"/>
      <c r="S72" s="12"/>
    </row>
    <row r="73" spans="2:19" ht="14.1" customHeight="1" x14ac:dyDescent="0.15">
      <c r="B73" s="170" t="s">
        <v>8</v>
      </c>
      <c r="C73" s="171"/>
      <c r="D73" s="171"/>
      <c r="E73" s="4" t="s">
        <v>37</v>
      </c>
      <c r="N73" s="73"/>
      <c r="O73" s="73"/>
      <c r="S73" s="12"/>
    </row>
    <row r="74" spans="2:19" ht="14.1" customHeight="1" x14ac:dyDescent="0.15">
      <c r="B74" s="11"/>
      <c r="H74" s="172">
        <f>$H$7</f>
        <v>400</v>
      </c>
      <c r="I74" s="172"/>
      <c r="J74" s="39" t="str">
        <f>$J$7</f>
        <v>m2</v>
      </c>
      <c r="N74" s="73"/>
      <c r="O74" s="73"/>
      <c r="S74" s="12"/>
    </row>
    <row r="75" spans="2:19" ht="14.1" customHeight="1" x14ac:dyDescent="0.15">
      <c r="B75" s="11"/>
      <c r="C75" s="173" t="s">
        <v>32</v>
      </c>
      <c r="D75" s="174"/>
      <c r="E75" s="174"/>
      <c r="F75" s="174"/>
      <c r="G75" s="175"/>
      <c r="H75" s="173" t="s">
        <v>33</v>
      </c>
      <c r="I75" s="175"/>
      <c r="J75" s="64" t="s">
        <v>34</v>
      </c>
      <c r="K75" s="176" t="s">
        <v>75</v>
      </c>
      <c r="L75" s="177"/>
      <c r="M75" s="178"/>
      <c r="N75" s="173" t="s">
        <v>35</v>
      </c>
      <c r="O75" s="175"/>
      <c r="P75" s="179" t="s">
        <v>36</v>
      </c>
      <c r="Q75" s="179"/>
      <c r="R75" s="179"/>
      <c r="S75" s="12"/>
    </row>
    <row r="76" spans="2:19" ht="14.1" customHeight="1" x14ac:dyDescent="0.15">
      <c r="B76" s="11"/>
      <c r="C76" s="153" t="str">
        <f>C43</f>
        <v>深層混合処理工法(スラリー攪拌工)</v>
      </c>
      <c r="D76" s="154"/>
      <c r="E76" s="154"/>
      <c r="F76" s="154"/>
      <c r="G76" s="155"/>
      <c r="H76" s="156">
        <f>J43</f>
        <v>100</v>
      </c>
      <c r="I76" s="157"/>
      <c r="J76" s="65" t="str">
        <f>K43</f>
        <v>本</v>
      </c>
      <c r="K76" s="66">
        <v>6</v>
      </c>
      <c r="L76" s="158" t="s">
        <v>173</v>
      </c>
      <c r="M76" s="159"/>
      <c r="N76" s="160">
        <f>H76/K76</f>
        <v>16.666666666666668</v>
      </c>
      <c r="O76" s="161"/>
      <c r="P76" s="166"/>
      <c r="Q76" s="167"/>
      <c r="R76" s="168"/>
      <c r="S76" s="12"/>
    </row>
    <row r="77" spans="2:19" ht="14.1" customHeight="1" x14ac:dyDescent="0.15">
      <c r="B77" s="11"/>
      <c r="C77" s="153"/>
      <c r="D77" s="154"/>
      <c r="E77" s="154"/>
      <c r="F77" s="154"/>
      <c r="G77" s="155"/>
      <c r="H77" s="156"/>
      <c r="I77" s="157"/>
      <c r="J77" s="65"/>
      <c r="K77" s="66"/>
      <c r="L77" s="158"/>
      <c r="M77" s="159"/>
      <c r="N77" s="160"/>
      <c r="O77" s="161"/>
      <c r="P77" s="67"/>
      <c r="Q77" s="68"/>
      <c r="R77" s="69"/>
      <c r="S77" s="12"/>
    </row>
    <row r="78" spans="2:19" ht="14.1" hidden="1" customHeight="1" x14ac:dyDescent="0.15">
      <c r="B78" s="11"/>
      <c r="C78" s="153"/>
      <c r="D78" s="154"/>
      <c r="E78" s="154"/>
      <c r="F78" s="154"/>
      <c r="G78" s="155"/>
      <c r="H78" s="156"/>
      <c r="I78" s="157"/>
      <c r="J78" s="65"/>
      <c r="K78" s="66"/>
      <c r="L78" s="158"/>
      <c r="M78" s="159"/>
      <c r="N78" s="160"/>
      <c r="O78" s="161"/>
      <c r="P78" s="67"/>
      <c r="Q78" s="68"/>
      <c r="R78" s="69"/>
      <c r="S78" s="12"/>
    </row>
    <row r="79" spans="2:19" ht="14.1" hidden="1" customHeight="1" x14ac:dyDescent="0.15">
      <c r="B79" s="11"/>
      <c r="C79" s="153"/>
      <c r="D79" s="154"/>
      <c r="E79" s="154"/>
      <c r="F79" s="154"/>
      <c r="G79" s="155"/>
      <c r="H79" s="156"/>
      <c r="I79" s="157"/>
      <c r="J79" s="65"/>
      <c r="K79" s="66"/>
      <c r="L79" s="158"/>
      <c r="M79" s="159"/>
      <c r="N79" s="160"/>
      <c r="O79" s="161"/>
      <c r="P79" s="67"/>
      <c r="Q79" s="68"/>
      <c r="R79" s="69"/>
      <c r="S79" s="12"/>
    </row>
    <row r="80" spans="2:19" ht="14.1" hidden="1" customHeight="1" x14ac:dyDescent="0.15">
      <c r="B80" s="11"/>
      <c r="C80" s="153"/>
      <c r="D80" s="154"/>
      <c r="E80" s="154"/>
      <c r="F80" s="154"/>
      <c r="G80" s="155"/>
      <c r="H80" s="156"/>
      <c r="I80" s="157"/>
      <c r="J80" s="65"/>
      <c r="K80" s="66"/>
      <c r="L80" s="158"/>
      <c r="M80" s="159"/>
      <c r="N80" s="160"/>
      <c r="O80" s="161"/>
      <c r="P80" s="67"/>
      <c r="Q80" s="68"/>
      <c r="R80" s="69"/>
      <c r="S80" s="12"/>
    </row>
    <row r="81" spans="2:19" ht="14.1" hidden="1" customHeight="1" x14ac:dyDescent="0.15">
      <c r="B81" s="11"/>
      <c r="C81" s="153">
        <f t="shared" ref="C81:C85" si="5">C48</f>
        <v>0</v>
      </c>
      <c r="D81" s="154"/>
      <c r="E81" s="154"/>
      <c r="F81" s="154"/>
      <c r="G81" s="155"/>
      <c r="H81" s="156">
        <f t="shared" ref="H81:H85" si="6">J48</f>
        <v>0</v>
      </c>
      <c r="I81" s="157"/>
      <c r="J81" s="65">
        <f t="shared" ref="J81:J85" si="7">K48</f>
        <v>0</v>
      </c>
      <c r="K81" s="66"/>
      <c r="L81" s="158"/>
      <c r="M81" s="159"/>
      <c r="N81" s="71"/>
      <c r="O81" s="72"/>
      <c r="P81" s="67"/>
      <c r="Q81" s="68"/>
      <c r="R81" s="69"/>
      <c r="S81" s="12"/>
    </row>
    <row r="82" spans="2:19" ht="14.1" hidden="1" customHeight="1" x14ac:dyDescent="0.15">
      <c r="B82" s="11"/>
      <c r="C82" s="153">
        <f t="shared" si="5"/>
        <v>0</v>
      </c>
      <c r="D82" s="154"/>
      <c r="E82" s="154"/>
      <c r="F82" s="154"/>
      <c r="G82" s="155"/>
      <c r="H82" s="156">
        <f t="shared" si="6"/>
        <v>0</v>
      </c>
      <c r="I82" s="157"/>
      <c r="J82" s="65">
        <f t="shared" si="7"/>
        <v>0</v>
      </c>
      <c r="K82" s="66"/>
      <c r="L82" s="158"/>
      <c r="M82" s="159"/>
      <c r="N82" s="71"/>
      <c r="O82" s="72"/>
      <c r="P82" s="67"/>
      <c r="Q82" s="68"/>
      <c r="R82" s="69"/>
      <c r="S82" s="12"/>
    </row>
    <row r="83" spans="2:19" ht="14.1" hidden="1" customHeight="1" x14ac:dyDescent="0.15">
      <c r="B83" s="11"/>
      <c r="C83" s="153">
        <f t="shared" si="5"/>
        <v>0</v>
      </c>
      <c r="D83" s="154"/>
      <c r="E83" s="154"/>
      <c r="F83" s="154"/>
      <c r="G83" s="155"/>
      <c r="H83" s="156">
        <f t="shared" si="6"/>
        <v>0</v>
      </c>
      <c r="I83" s="157"/>
      <c r="J83" s="65">
        <f t="shared" si="7"/>
        <v>0</v>
      </c>
      <c r="K83" s="66"/>
      <c r="L83" s="158"/>
      <c r="M83" s="159"/>
      <c r="N83" s="71"/>
      <c r="O83" s="72"/>
      <c r="P83" s="67"/>
      <c r="Q83" s="68"/>
      <c r="R83" s="69"/>
      <c r="S83" s="12"/>
    </row>
    <row r="84" spans="2:19" ht="14.1" hidden="1" customHeight="1" x14ac:dyDescent="0.15">
      <c r="B84" s="11"/>
      <c r="C84" s="153">
        <f t="shared" si="5"/>
        <v>0</v>
      </c>
      <c r="D84" s="154"/>
      <c r="E84" s="154"/>
      <c r="F84" s="154"/>
      <c r="G84" s="155"/>
      <c r="H84" s="156">
        <f t="shared" si="6"/>
        <v>0</v>
      </c>
      <c r="I84" s="157"/>
      <c r="J84" s="65">
        <f t="shared" si="7"/>
        <v>0</v>
      </c>
      <c r="K84" s="66"/>
      <c r="L84" s="158"/>
      <c r="M84" s="159"/>
      <c r="N84" s="71"/>
      <c r="O84" s="72"/>
      <c r="P84" s="67"/>
      <c r="Q84" s="68"/>
      <c r="R84" s="69"/>
      <c r="S84" s="12"/>
    </row>
    <row r="85" spans="2:19" ht="14.1" hidden="1" customHeight="1" x14ac:dyDescent="0.15">
      <c r="B85" s="11"/>
      <c r="C85" s="153">
        <f t="shared" si="5"/>
        <v>0</v>
      </c>
      <c r="D85" s="154"/>
      <c r="E85" s="154"/>
      <c r="F85" s="154"/>
      <c r="G85" s="155"/>
      <c r="H85" s="156">
        <f t="shared" si="6"/>
        <v>0</v>
      </c>
      <c r="I85" s="157"/>
      <c r="J85" s="65">
        <f t="shared" si="7"/>
        <v>0</v>
      </c>
      <c r="K85" s="66"/>
      <c r="L85" s="158"/>
      <c r="M85" s="159"/>
      <c r="N85" s="71"/>
      <c r="O85" s="72"/>
      <c r="P85" s="67"/>
      <c r="Q85" s="68"/>
      <c r="R85" s="69"/>
      <c r="S85" s="12"/>
    </row>
    <row r="86" spans="2:19" ht="14.1" customHeight="1" x14ac:dyDescent="0.15">
      <c r="B86" s="11"/>
      <c r="C86" s="137" t="s">
        <v>29</v>
      </c>
      <c r="D86" s="138"/>
      <c r="E86" s="138"/>
      <c r="F86" s="138"/>
      <c r="G86" s="139"/>
      <c r="H86" s="140"/>
      <c r="I86" s="141"/>
      <c r="J86" s="15"/>
      <c r="K86" s="142"/>
      <c r="L86" s="143"/>
      <c r="M86" s="144"/>
      <c r="N86" s="145">
        <f>SUM(N76:O85)</f>
        <v>16.666666666666668</v>
      </c>
      <c r="O86" s="146"/>
      <c r="P86" s="147" t="str">
        <f>ROUND(N86,1)&amp;"　日"</f>
        <v>16.7　日</v>
      </c>
      <c r="Q86" s="147"/>
      <c r="R86" s="147"/>
      <c r="S86" s="12"/>
    </row>
    <row r="87" spans="2:19" ht="14.1" customHeight="1" x14ac:dyDescent="0.15">
      <c r="B87" s="16"/>
      <c r="C87" s="17"/>
      <c r="D87" s="17"/>
      <c r="E87" s="17"/>
      <c r="F87" s="17"/>
      <c r="G87" s="17"/>
      <c r="H87" s="17"/>
      <c r="I87" s="17"/>
      <c r="J87" s="17"/>
      <c r="K87" s="17"/>
      <c r="L87" s="17"/>
      <c r="M87" s="17"/>
      <c r="N87" s="17"/>
      <c r="O87" s="17"/>
      <c r="P87" s="17"/>
      <c r="Q87" s="17"/>
      <c r="R87" s="17"/>
      <c r="S87" s="18"/>
    </row>
    <row r="88" spans="2:19" ht="13.5" customHeight="1" x14ac:dyDescent="0.15"/>
    <row r="89" spans="2:19" ht="13.5" customHeight="1" x14ac:dyDescent="0.15">
      <c r="C89" s="74" t="s">
        <v>77</v>
      </c>
      <c r="D89" s="74"/>
      <c r="E89" s="74"/>
      <c r="F89" s="74"/>
      <c r="G89" s="74"/>
      <c r="H89" s="74"/>
      <c r="I89" s="74"/>
      <c r="J89" s="74"/>
    </row>
    <row r="90" spans="2:19" ht="13.5" customHeight="1" x14ac:dyDescent="0.15"/>
    <row r="91" spans="2:19" ht="13.5" customHeight="1" x14ac:dyDescent="0.15">
      <c r="B91" s="14"/>
      <c r="C91" s="22" t="s">
        <v>78</v>
      </c>
      <c r="D91" s="22"/>
      <c r="E91" s="22"/>
      <c r="F91" s="22"/>
      <c r="G91" s="22"/>
      <c r="H91" s="14"/>
      <c r="I91" s="14"/>
      <c r="J91" s="14"/>
      <c r="K91" s="14"/>
      <c r="L91" s="14"/>
      <c r="M91" s="14"/>
      <c r="N91" s="14"/>
      <c r="O91" s="14"/>
      <c r="P91" s="14"/>
      <c r="Q91" s="14"/>
      <c r="R91" s="14"/>
      <c r="S91" s="14"/>
    </row>
    <row r="92" spans="2:19" x14ac:dyDescent="0.15">
      <c r="C92" s="148"/>
      <c r="D92" s="148"/>
      <c r="E92" s="149" t="s">
        <v>79</v>
      </c>
      <c r="F92" s="150"/>
      <c r="G92" s="149" t="s">
        <v>80</v>
      </c>
      <c r="H92" s="150"/>
      <c r="I92" s="149" t="s">
        <v>81</v>
      </c>
      <c r="J92" s="150"/>
      <c r="L92" s="151" t="s">
        <v>82</v>
      </c>
      <c r="M92" s="152"/>
      <c r="N92" s="32" t="s">
        <v>83</v>
      </c>
    </row>
    <row r="93" spans="2:19" x14ac:dyDescent="0.15">
      <c r="C93" s="130" t="s">
        <v>84</v>
      </c>
      <c r="D93" s="130"/>
      <c r="E93" s="131">
        <f>N54</f>
        <v>67432.5</v>
      </c>
      <c r="F93" s="132"/>
      <c r="G93" s="131">
        <f>N34</f>
        <v>254625.25</v>
      </c>
      <c r="H93" s="132"/>
      <c r="I93" s="133">
        <f>1-(E93/G93)</f>
        <v>0.73516962673576169</v>
      </c>
      <c r="J93" s="134"/>
      <c r="K93" s="33" t="s">
        <v>85</v>
      </c>
      <c r="L93" s="125" t="str">
        <f>IF(I93&lt;-0.6,"１",IF(I93&lt;-0.2,"２",IF(I93&lt;0.2,"３",IF(I93&lt;0.6,"４","５"))))</f>
        <v>５</v>
      </c>
      <c r="M93" s="125"/>
    </row>
    <row r="94" spans="2:19" x14ac:dyDescent="0.15">
      <c r="C94" s="130" t="s">
        <v>86</v>
      </c>
      <c r="D94" s="130"/>
      <c r="E94" s="135">
        <f>N86</f>
        <v>16.666666666666668</v>
      </c>
      <c r="F94" s="136"/>
      <c r="G94" s="135">
        <f>N71</f>
        <v>73.80952380952381</v>
      </c>
      <c r="H94" s="136"/>
      <c r="I94" s="133">
        <f>1-(E94/G94)</f>
        <v>0.77419354838709675</v>
      </c>
      <c r="J94" s="134"/>
      <c r="K94" s="33" t="s">
        <v>85</v>
      </c>
      <c r="L94" s="125" t="str">
        <f>IF(I94&lt;-0.6,"１",IF(I94&lt;-0.2,"２",IF(I94&lt;0.2,"３",IF(I94&lt;0.6,"４","５"))))</f>
        <v>５</v>
      </c>
      <c r="M94" s="125"/>
    </row>
    <row r="95" spans="2:19" x14ac:dyDescent="0.15">
      <c r="C95" s="24"/>
      <c r="D95" s="24"/>
      <c r="E95" s="75"/>
      <c r="F95" s="75"/>
      <c r="G95" s="75"/>
      <c r="H95" s="75"/>
      <c r="I95" s="26"/>
      <c r="J95" s="26"/>
    </row>
    <row r="96" spans="2:19" x14ac:dyDescent="0.15">
      <c r="C96" s="22" t="s">
        <v>87</v>
      </c>
      <c r="D96" s="22"/>
      <c r="E96" s="33"/>
      <c r="F96" s="33"/>
      <c r="G96" s="33"/>
    </row>
    <row r="97" spans="3:10" ht="27" customHeight="1" x14ac:dyDescent="0.15">
      <c r="C97" s="128" t="s">
        <v>88</v>
      </c>
      <c r="D97" s="128"/>
      <c r="E97" s="128"/>
      <c r="F97" s="128" t="s">
        <v>89</v>
      </c>
      <c r="G97" s="128"/>
      <c r="H97" s="128"/>
      <c r="I97" s="128" t="s">
        <v>90</v>
      </c>
      <c r="J97" s="129"/>
    </row>
    <row r="98" spans="3:10" x14ac:dyDescent="0.15">
      <c r="C98" s="125" t="s">
        <v>91</v>
      </c>
      <c r="D98" s="125"/>
      <c r="E98" s="125"/>
      <c r="F98" s="127" t="s">
        <v>92</v>
      </c>
      <c r="G98" s="127"/>
      <c r="H98" s="127"/>
      <c r="I98" s="125">
        <v>5</v>
      </c>
      <c r="J98" s="125"/>
    </row>
    <row r="99" spans="3:10" x14ac:dyDescent="0.15">
      <c r="C99" s="125" t="s">
        <v>93</v>
      </c>
      <c r="D99" s="125"/>
      <c r="E99" s="125"/>
      <c r="F99" s="127" t="s">
        <v>94</v>
      </c>
      <c r="G99" s="127"/>
      <c r="H99" s="127"/>
      <c r="I99" s="125">
        <v>4</v>
      </c>
      <c r="J99" s="125"/>
    </row>
    <row r="100" spans="3:10" x14ac:dyDescent="0.15">
      <c r="C100" s="125" t="s">
        <v>95</v>
      </c>
      <c r="D100" s="125"/>
      <c r="E100" s="125"/>
      <c r="F100" s="126" t="s">
        <v>96</v>
      </c>
      <c r="G100" s="127"/>
      <c r="H100" s="127"/>
      <c r="I100" s="125">
        <v>3</v>
      </c>
      <c r="J100" s="125"/>
    </row>
    <row r="101" spans="3:10" x14ac:dyDescent="0.15">
      <c r="C101" s="125" t="s">
        <v>97</v>
      </c>
      <c r="D101" s="125"/>
      <c r="E101" s="125"/>
      <c r="F101" s="126" t="s">
        <v>98</v>
      </c>
      <c r="G101" s="127"/>
      <c r="H101" s="127"/>
      <c r="I101" s="125">
        <v>2</v>
      </c>
      <c r="J101" s="125"/>
    </row>
    <row r="102" spans="3:10" x14ac:dyDescent="0.15">
      <c r="C102" s="125" t="s">
        <v>99</v>
      </c>
      <c r="D102" s="125"/>
      <c r="E102" s="125"/>
      <c r="F102" s="126" t="s">
        <v>100</v>
      </c>
      <c r="G102" s="127"/>
      <c r="H102" s="127"/>
      <c r="I102" s="125">
        <v>1</v>
      </c>
      <c r="J102" s="125"/>
    </row>
  </sheetData>
  <mergeCells count="271">
    <mergeCell ref="C21:R21"/>
    <mergeCell ref="C22:E22"/>
    <mergeCell ref="F22:I22"/>
    <mergeCell ref="L22:M22"/>
    <mergeCell ref="N22:O22"/>
    <mergeCell ref="P22:R22"/>
    <mergeCell ref="B2:S2"/>
    <mergeCell ref="C7:E7"/>
    <mergeCell ref="H7:I7"/>
    <mergeCell ref="B19:D19"/>
    <mergeCell ref="C20:E20"/>
    <mergeCell ref="H20:I20"/>
    <mergeCell ref="C23:E23"/>
    <mergeCell ref="F23:I23"/>
    <mergeCell ref="L23:M23"/>
    <mergeCell ref="N23:O23"/>
    <mergeCell ref="P23:R23"/>
    <mergeCell ref="C24:E24"/>
    <mergeCell ref="F24:I24"/>
    <mergeCell ref="L24:M24"/>
    <mergeCell ref="N24:O24"/>
    <mergeCell ref="P24:R24"/>
    <mergeCell ref="C25:E25"/>
    <mergeCell ref="F25:I25"/>
    <mergeCell ref="L25:M25"/>
    <mergeCell ref="N25:O25"/>
    <mergeCell ref="P25:R25"/>
    <mergeCell ref="C26:E26"/>
    <mergeCell ref="F26:I26"/>
    <mergeCell ref="L26:M26"/>
    <mergeCell ref="N26:O26"/>
    <mergeCell ref="P26:R26"/>
    <mergeCell ref="C27:E27"/>
    <mergeCell ref="F27:I27"/>
    <mergeCell ref="L27:M27"/>
    <mergeCell ref="N27:O27"/>
    <mergeCell ref="P27:R27"/>
    <mergeCell ref="C28:E28"/>
    <mergeCell ref="F28:I28"/>
    <mergeCell ref="L28:M28"/>
    <mergeCell ref="N28:O28"/>
    <mergeCell ref="P28:R28"/>
    <mergeCell ref="C31:E31"/>
    <mergeCell ref="F31:I31"/>
    <mergeCell ref="L31:M31"/>
    <mergeCell ref="N31:O31"/>
    <mergeCell ref="P31:R31"/>
    <mergeCell ref="X31:AA31"/>
    <mergeCell ref="C29:E29"/>
    <mergeCell ref="F29:I29"/>
    <mergeCell ref="L29:M29"/>
    <mergeCell ref="N29:O29"/>
    <mergeCell ref="P29:R29"/>
    <mergeCell ref="C30:E30"/>
    <mergeCell ref="F30:I30"/>
    <mergeCell ref="L30:M30"/>
    <mergeCell ref="N30:O30"/>
    <mergeCell ref="P30:R30"/>
    <mergeCell ref="C32:E32"/>
    <mergeCell ref="F32:I32"/>
    <mergeCell ref="L32:M32"/>
    <mergeCell ref="N32:O32"/>
    <mergeCell ref="P32:R32"/>
    <mergeCell ref="C33:E33"/>
    <mergeCell ref="F33:I33"/>
    <mergeCell ref="L33:M33"/>
    <mergeCell ref="N33:O33"/>
    <mergeCell ref="P33:R33"/>
    <mergeCell ref="C40:E40"/>
    <mergeCell ref="H40:I40"/>
    <mergeCell ref="C41:R41"/>
    <mergeCell ref="C42:E42"/>
    <mergeCell ref="F42:I42"/>
    <mergeCell ref="L42:M42"/>
    <mergeCell ref="N42:O42"/>
    <mergeCell ref="P42:R42"/>
    <mergeCell ref="C34:E34"/>
    <mergeCell ref="F34:I34"/>
    <mergeCell ref="L34:M34"/>
    <mergeCell ref="N34:O34"/>
    <mergeCell ref="P34:R34"/>
    <mergeCell ref="B38:D38"/>
    <mergeCell ref="C43:E43"/>
    <mergeCell ref="F43:I43"/>
    <mergeCell ref="L43:M43"/>
    <mergeCell ref="N43:O43"/>
    <mergeCell ref="P43:R43"/>
    <mergeCell ref="C44:E44"/>
    <mergeCell ref="F44:I44"/>
    <mergeCell ref="L44:M44"/>
    <mergeCell ref="N44:O44"/>
    <mergeCell ref="P44:R44"/>
    <mergeCell ref="C45:E45"/>
    <mergeCell ref="F45:I45"/>
    <mergeCell ref="L45:M45"/>
    <mergeCell ref="N45:O45"/>
    <mergeCell ref="P45:R45"/>
    <mergeCell ref="C46:E46"/>
    <mergeCell ref="F46:I46"/>
    <mergeCell ref="L46:M46"/>
    <mergeCell ref="N46:O46"/>
    <mergeCell ref="P46:R46"/>
    <mergeCell ref="C47:E47"/>
    <mergeCell ref="F47:I47"/>
    <mergeCell ref="L47:M47"/>
    <mergeCell ref="N47:O47"/>
    <mergeCell ref="P47:R47"/>
    <mergeCell ref="C48:E48"/>
    <mergeCell ref="F48:I48"/>
    <mergeCell ref="L48:M48"/>
    <mergeCell ref="N48:O48"/>
    <mergeCell ref="P48:R48"/>
    <mergeCell ref="C49:E49"/>
    <mergeCell ref="F49:I49"/>
    <mergeCell ref="L49:M49"/>
    <mergeCell ref="N49:O49"/>
    <mergeCell ref="P49:R49"/>
    <mergeCell ref="C50:E50"/>
    <mergeCell ref="F50:I50"/>
    <mergeCell ref="L50:M50"/>
    <mergeCell ref="N50:O50"/>
    <mergeCell ref="P50:R50"/>
    <mergeCell ref="C51:E51"/>
    <mergeCell ref="F51:I51"/>
    <mergeCell ref="L51:M51"/>
    <mergeCell ref="N51:O51"/>
    <mergeCell ref="P51:R51"/>
    <mergeCell ref="C52:E52"/>
    <mergeCell ref="F52:I52"/>
    <mergeCell ref="L52:M52"/>
    <mergeCell ref="N52:O52"/>
    <mergeCell ref="P52:R52"/>
    <mergeCell ref="C53:E53"/>
    <mergeCell ref="F53:I53"/>
    <mergeCell ref="L53:M53"/>
    <mergeCell ref="N53:O53"/>
    <mergeCell ref="P53:R53"/>
    <mergeCell ref="C54:E54"/>
    <mergeCell ref="F54:I54"/>
    <mergeCell ref="L54:M54"/>
    <mergeCell ref="N54:O54"/>
    <mergeCell ref="P54:R54"/>
    <mergeCell ref="P60:R60"/>
    <mergeCell ref="C61:G61"/>
    <mergeCell ref="H61:I61"/>
    <mergeCell ref="L61:M61"/>
    <mergeCell ref="N61:O61"/>
    <mergeCell ref="P61:R61"/>
    <mergeCell ref="B59:D59"/>
    <mergeCell ref="H59:I59"/>
    <mergeCell ref="C60:G60"/>
    <mergeCell ref="H60:I60"/>
    <mergeCell ref="K60:M60"/>
    <mergeCell ref="N60:O60"/>
    <mergeCell ref="N64:O64"/>
    <mergeCell ref="C65:G65"/>
    <mergeCell ref="H65:I65"/>
    <mergeCell ref="L65:M65"/>
    <mergeCell ref="N65:O65"/>
    <mergeCell ref="C62:G62"/>
    <mergeCell ref="H62:I62"/>
    <mergeCell ref="L62:M62"/>
    <mergeCell ref="N62:O62"/>
    <mergeCell ref="C63:G63"/>
    <mergeCell ref="H63:I63"/>
    <mergeCell ref="L63:M63"/>
    <mergeCell ref="N63:O63"/>
    <mergeCell ref="C66:G66"/>
    <mergeCell ref="H66:I66"/>
    <mergeCell ref="L66:M66"/>
    <mergeCell ref="C67:G67"/>
    <mergeCell ref="H67:I67"/>
    <mergeCell ref="L67:M67"/>
    <mergeCell ref="C64:G64"/>
    <mergeCell ref="H64:I64"/>
    <mergeCell ref="L64:M64"/>
    <mergeCell ref="C70:G70"/>
    <mergeCell ref="H70:I70"/>
    <mergeCell ref="L70:M70"/>
    <mergeCell ref="C71:G71"/>
    <mergeCell ref="H71:I71"/>
    <mergeCell ref="K71:M71"/>
    <mergeCell ref="C68:G68"/>
    <mergeCell ref="H68:I68"/>
    <mergeCell ref="L68:M68"/>
    <mergeCell ref="C69:G69"/>
    <mergeCell ref="H69:I69"/>
    <mergeCell ref="L69:M69"/>
    <mergeCell ref="N71:O71"/>
    <mergeCell ref="P71:R71"/>
    <mergeCell ref="B73:D73"/>
    <mergeCell ref="H74:I74"/>
    <mergeCell ref="C75:G75"/>
    <mergeCell ref="H75:I75"/>
    <mergeCell ref="K75:M75"/>
    <mergeCell ref="N75:O75"/>
    <mergeCell ref="P75:R75"/>
    <mergeCell ref="C76:G76"/>
    <mergeCell ref="H76:I76"/>
    <mergeCell ref="L76:M76"/>
    <mergeCell ref="N76:O76"/>
    <mergeCell ref="P76:R76"/>
    <mergeCell ref="C77:G77"/>
    <mergeCell ref="H77:I77"/>
    <mergeCell ref="L77:M77"/>
    <mergeCell ref="N77:O77"/>
    <mergeCell ref="N80:O80"/>
    <mergeCell ref="C81:G81"/>
    <mergeCell ref="H81:I81"/>
    <mergeCell ref="L81:M81"/>
    <mergeCell ref="C78:G78"/>
    <mergeCell ref="H78:I78"/>
    <mergeCell ref="L78:M78"/>
    <mergeCell ref="N78:O78"/>
    <mergeCell ref="C79:G79"/>
    <mergeCell ref="H79:I79"/>
    <mergeCell ref="L79:M79"/>
    <mergeCell ref="N79:O79"/>
    <mergeCell ref="C82:G82"/>
    <mergeCell ref="H82:I82"/>
    <mergeCell ref="L82:M82"/>
    <mergeCell ref="C83:G83"/>
    <mergeCell ref="H83:I83"/>
    <mergeCell ref="L83:M83"/>
    <mergeCell ref="C80:G80"/>
    <mergeCell ref="H80:I80"/>
    <mergeCell ref="L80:M80"/>
    <mergeCell ref="N86:O86"/>
    <mergeCell ref="P86:R86"/>
    <mergeCell ref="C92:D92"/>
    <mergeCell ref="E92:F92"/>
    <mergeCell ref="G92:H92"/>
    <mergeCell ref="I92:J92"/>
    <mergeCell ref="L92:M92"/>
    <mergeCell ref="C84:G84"/>
    <mergeCell ref="H84:I84"/>
    <mergeCell ref="L84:M84"/>
    <mergeCell ref="C85:G85"/>
    <mergeCell ref="H85:I85"/>
    <mergeCell ref="L85:M85"/>
    <mergeCell ref="L93:M93"/>
    <mergeCell ref="C94:D94"/>
    <mergeCell ref="E94:F94"/>
    <mergeCell ref="G94:H94"/>
    <mergeCell ref="I94:J94"/>
    <mergeCell ref="L94:M94"/>
    <mergeCell ref="C86:G86"/>
    <mergeCell ref="H86:I86"/>
    <mergeCell ref="K86:M86"/>
    <mergeCell ref="C97:E97"/>
    <mergeCell ref="F97:H97"/>
    <mergeCell ref="I97:J97"/>
    <mergeCell ref="C98:E98"/>
    <mergeCell ref="F98:H98"/>
    <mergeCell ref="I98:J98"/>
    <mergeCell ref="C93:D93"/>
    <mergeCell ref="E93:F93"/>
    <mergeCell ref="G93:H93"/>
    <mergeCell ref="I93:J93"/>
    <mergeCell ref="C101:E101"/>
    <mergeCell ref="F101:H101"/>
    <mergeCell ref="I101:J101"/>
    <mergeCell ref="C102:E102"/>
    <mergeCell ref="F102:H102"/>
    <mergeCell ref="I102:J102"/>
    <mergeCell ref="C99:E99"/>
    <mergeCell ref="F99:H99"/>
    <mergeCell ref="I99:J99"/>
    <mergeCell ref="C100:E100"/>
    <mergeCell ref="F100:H100"/>
    <mergeCell ref="I100:J100"/>
  </mergeCells>
  <phoneticPr fontId="3"/>
  <pageMargins left="0.59055118110236227" right="0.23622047244094491" top="0.74803149606299213" bottom="0.74803149606299213" header="0.31496062992125984" footer="0.31496062992125984"/>
  <pageSetup paperSize="9" scale="82"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02A54-E1DB-42DD-BE68-901C744B47A6}">
  <sheetPr>
    <tabColor theme="4" tint="0.59999389629810485"/>
  </sheetPr>
  <dimension ref="B1:AH180"/>
  <sheetViews>
    <sheetView view="pageBreakPreview" zoomScale="75" zoomScaleNormal="75" zoomScaleSheetLayoutView="75" zoomScalePageLayoutView="50" workbookViewId="0">
      <selection activeCell="Z13" sqref="Z13"/>
    </sheetView>
  </sheetViews>
  <sheetFormatPr defaultRowHeight="12" x14ac:dyDescent="0.15"/>
  <cols>
    <col min="1" max="1" width="4.625" style="76" customWidth="1"/>
    <col min="2" max="3" width="15.625" style="76" customWidth="1"/>
    <col min="4" max="4" width="20.625" style="76" customWidth="1"/>
    <col min="5" max="5" width="10.625" style="76" customWidth="1"/>
    <col min="6" max="6" width="5.625" style="76" customWidth="1"/>
    <col min="7" max="8" width="10.625" style="76" customWidth="1"/>
    <col min="9" max="9" width="20.625" style="76" customWidth="1"/>
    <col min="10" max="12" width="9" style="76"/>
    <col min="13" max="13" width="9" style="76" customWidth="1"/>
    <col min="14" max="17" width="9" style="76"/>
    <col min="18" max="18" width="10.125" style="76" bestFit="1" customWidth="1"/>
    <col min="19" max="27" width="9" style="76"/>
    <col min="28" max="28" width="9.75" style="76" bestFit="1" customWidth="1"/>
    <col min="29" max="29" width="9" style="76"/>
    <col min="30" max="30" width="9.5" style="76" bestFit="1" customWidth="1"/>
    <col min="31" max="16384" width="9" style="76"/>
  </cols>
  <sheetData>
    <row r="1" spans="2:26" ht="15" customHeight="1" x14ac:dyDescent="0.15"/>
    <row r="2" spans="2:26" ht="15" customHeight="1" x14ac:dyDescent="0.15">
      <c r="B2" s="263" t="s">
        <v>32</v>
      </c>
      <c r="C2" s="261" t="s">
        <v>174</v>
      </c>
      <c r="D2" s="264"/>
      <c r="E2" s="264"/>
      <c r="F2" s="264"/>
      <c r="G2" s="262"/>
      <c r="H2" s="77"/>
      <c r="I2" s="78"/>
      <c r="M2" s="79"/>
      <c r="N2" s="79"/>
      <c r="O2" s="79"/>
      <c r="P2" s="79"/>
      <c r="Q2" s="79"/>
      <c r="R2" s="80"/>
    </row>
    <row r="3" spans="2:26" ht="15" customHeight="1" x14ac:dyDescent="0.15">
      <c r="B3" s="263"/>
      <c r="C3" s="265"/>
      <c r="D3" s="266"/>
      <c r="E3" s="266"/>
      <c r="F3" s="266"/>
      <c r="G3" s="267"/>
      <c r="H3" s="81">
        <v>1</v>
      </c>
      <c r="I3" s="78" t="s">
        <v>155</v>
      </c>
      <c r="N3" s="79"/>
      <c r="R3" s="80"/>
    </row>
    <row r="4" spans="2:26" ht="15" customHeight="1" x14ac:dyDescent="0.15">
      <c r="B4" s="268" t="s">
        <v>125</v>
      </c>
      <c r="C4" s="269"/>
      <c r="D4" s="263" t="s">
        <v>126</v>
      </c>
      <c r="E4" s="263" t="s">
        <v>33</v>
      </c>
      <c r="F4" s="263" t="s">
        <v>34</v>
      </c>
      <c r="G4" s="263" t="s">
        <v>127</v>
      </c>
      <c r="H4" s="263" t="s">
        <v>128</v>
      </c>
      <c r="I4" s="263" t="s">
        <v>36</v>
      </c>
      <c r="N4" s="79"/>
      <c r="R4" s="80"/>
    </row>
    <row r="5" spans="2:26" ht="15" customHeight="1" x14ac:dyDescent="0.15">
      <c r="B5" s="270"/>
      <c r="C5" s="271"/>
      <c r="D5" s="263"/>
      <c r="E5" s="263"/>
      <c r="F5" s="263"/>
      <c r="G5" s="263"/>
      <c r="H5" s="263"/>
      <c r="I5" s="263"/>
      <c r="N5" s="79"/>
      <c r="R5" s="80"/>
    </row>
    <row r="6" spans="2:26" ht="15" customHeight="1" x14ac:dyDescent="0.15">
      <c r="B6" s="259" t="s">
        <v>175</v>
      </c>
      <c r="C6" s="260"/>
      <c r="D6" s="82"/>
      <c r="E6" s="83"/>
      <c r="F6" s="84"/>
      <c r="G6" s="85"/>
      <c r="H6" s="85"/>
      <c r="I6" s="86"/>
      <c r="N6" s="79"/>
      <c r="P6" s="87"/>
      <c r="R6" s="88"/>
    </row>
    <row r="7" spans="2:26" ht="15" customHeight="1" x14ac:dyDescent="0.15">
      <c r="B7" s="257"/>
      <c r="C7" s="258"/>
      <c r="D7" s="89"/>
      <c r="E7" s="90">
        <v>0.16700000000000001</v>
      </c>
      <c r="F7" s="91" t="s">
        <v>40</v>
      </c>
      <c r="G7" s="92">
        <f>VLOOKUP(B6,$K$36:$L$45,2,FALSE)</f>
        <v>22300</v>
      </c>
      <c r="H7" s="92">
        <f>TRUNC(E7*G7,0)</f>
        <v>3724</v>
      </c>
      <c r="I7" s="93"/>
      <c r="N7" s="79"/>
      <c r="R7" s="80"/>
    </row>
    <row r="8" spans="2:26" ht="15" customHeight="1" x14ac:dyDescent="0.15">
      <c r="B8" s="259" t="s">
        <v>56</v>
      </c>
      <c r="C8" s="260"/>
      <c r="D8" s="82"/>
      <c r="E8" s="83"/>
      <c r="F8" s="84"/>
      <c r="G8" s="85"/>
      <c r="H8" s="85"/>
      <c r="I8" s="86"/>
      <c r="N8" s="79"/>
      <c r="R8" s="80"/>
    </row>
    <row r="9" spans="2:26" ht="15" customHeight="1" x14ac:dyDescent="0.15">
      <c r="B9" s="257"/>
      <c r="C9" s="258"/>
      <c r="D9" s="89"/>
      <c r="E9" s="90">
        <v>0.5</v>
      </c>
      <c r="F9" s="91" t="s">
        <v>40</v>
      </c>
      <c r="G9" s="92">
        <f>VLOOKUP(B8,$K$36:$L$45,2,FALSE)</f>
        <v>21600</v>
      </c>
      <c r="H9" s="92">
        <f t="shared" ref="H9" si="0">TRUNC(E9*G9,0)</f>
        <v>10800</v>
      </c>
      <c r="I9" s="93"/>
      <c r="N9" s="79"/>
      <c r="R9" s="80"/>
    </row>
    <row r="10" spans="2:26" ht="15" customHeight="1" x14ac:dyDescent="0.15">
      <c r="B10" s="259" t="s">
        <v>57</v>
      </c>
      <c r="C10" s="260"/>
      <c r="D10" s="82"/>
      <c r="E10" s="83"/>
      <c r="F10" s="84"/>
      <c r="G10" s="85"/>
      <c r="H10" s="85"/>
      <c r="I10" s="86"/>
      <c r="P10" s="79"/>
    </row>
    <row r="11" spans="2:26" ht="15" customHeight="1" x14ac:dyDescent="0.15">
      <c r="B11" s="257"/>
      <c r="C11" s="258"/>
      <c r="D11" s="89"/>
      <c r="E11" s="90">
        <v>0.16700000000000001</v>
      </c>
      <c r="F11" s="91" t="s">
        <v>2</v>
      </c>
      <c r="G11" s="92">
        <f>VLOOKUP(B10,$K$36:$L$45,2,FALSE)</f>
        <v>19300</v>
      </c>
      <c r="H11" s="92">
        <f t="shared" ref="H11" si="1">TRUNC(E11*G11,0)</f>
        <v>3223</v>
      </c>
      <c r="I11" s="93"/>
    </row>
    <row r="12" spans="2:26" ht="15" customHeight="1" x14ac:dyDescent="0.15">
      <c r="B12" s="259" t="s">
        <v>176</v>
      </c>
      <c r="C12" s="260"/>
      <c r="D12" s="82" t="s">
        <v>177</v>
      </c>
      <c r="E12" s="83"/>
      <c r="F12" s="84"/>
      <c r="G12" s="85"/>
      <c r="H12" s="85"/>
      <c r="I12" s="86" t="s">
        <v>211</v>
      </c>
    </row>
    <row r="13" spans="2:26" ht="15" customHeight="1" x14ac:dyDescent="0.15">
      <c r="B13" s="257"/>
      <c r="C13" s="258"/>
      <c r="D13" s="89"/>
      <c r="E13" s="90">
        <v>8.2899999999999991</v>
      </c>
      <c r="F13" s="91" t="s">
        <v>179</v>
      </c>
      <c r="G13" s="92">
        <v>12300</v>
      </c>
      <c r="H13" s="92">
        <f t="shared" ref="H13" si="2">TRUNC(E13*G13,0)</f>
        <v>101967</v>
      </c>
      <c r="I13" s="93"/>
    </row>
    <row r="14" spans="2:26" ht="15" customHeight="1" x14ac:dyDescent="0.15">
      <c r="B14" s="259" t="s">
        <v>180</v>
      </c>
      <c r="C14" s="260"/>
      <c r="D14" s="82" t="s">
        <v>181</v>
      </c>
      <c r="E14" s="83"/>
      <c r="F14" s="84"/>
      <c r="G14" s="85"/>
      <c r="H14" s="85"/>
      <c r="I14" s="94"/>
      <c r="N14" s="79"/>
    </row>
    <row r="15" spans="2:26" ht="15" customHeight="1" x14ac:dyDescent="0.15">
      <c r="B15" s="257"/>
      <c r="C15" s="258"/>
      <c r="D15" s="89" t="s">
        <v>182</v>
      </c>
      <c r="E15" s="90">
        <v>0.16700000000000001</v>
      </c>
      <c r="F15" s="91" t="s">
        <v>13</v>
      </c>
      <c r="G15" s="92">
        <f>H59</f>
        <v>550838</v>
      </c>
      <c r="H15" s="92">
        <f t="shared" ref="H15" si="3">TRUNC(E15*G15,0)</f>
        <v>91989</v>
      </c>
      <c r="I15" s="93"/>
    </row>
    <row r="16" spans="2:26" ht="15" customHeight="1" x14ac:dyDescent="0.15">
      <c r="B16" s="259" t="s">
        <v>183</v>
      </c>
      <c r="C16" s="260"/>
      <c r="D16" s="82"/>
      <c r="E16" s="83"/>
      <c r="F16" s="84"/>
      <c r="G16" s="85"/>
      <c r="H16" s="85"/>
      <c r="I16" s="95"/>
      <c r="N16" s="79"/>
      <c r="Q16" s="79"/>
      <c r="R16" s="80"/>
      <c r="Z16" s="79"/>
    </row>
    <row r="17" spans="2:34" ht="15" customHeight="1" x14ac:dyDescent="0.15">
      <c r="B17" s="257"/>
      <c r="C17" s="258"/>
      <c r="D17" s="89"/>
      <c r="E17" s="90">
        <v>0.16700000000000001</v>
      </c>
      <c r="F17" s="91" t="s">
        <v>13</v>
      </c>
      <c r="G17" s="92">
        <f>H89</f>
        <v>98220</v>
      </c>
      <c r="H17" s="92">
        <f t="shared" ref="H17" si="4">TRUNC(E17*G17,0)</f>
        <v>16402</v>
      </c>
      <c r="I17" s="93"/>
      <c r="M17" s="79"/>
      <c r="N17" s="79"/>
      <c r="O17" s="79"/>
      <c r="P17" s="79"/>
      <c r="Q17" s="79"/>
      <c r="R17" s="80"/>
      <c r="W17" s="79"/>
      <c r="X17" s="79"/>
      <c r="Y17" s="79"/>
      <c r="Z17" s="79"/>
      <c r="AA17" s="79"/>
      <c r="AH17" s="96"/>
    </row>
    <row r="18" spans="2:34" ht="15" customHeight="1" x14ac:dyDescent="0.15">
      <c r="B18" s="259" t="s">
        <v>54</v>
      </c>
      <c r="C18" s="260"/>
      <c r="D18" s="97">
        <v>0.33</v>
      </c>
      <c r="E18" s="83"/>
      <c r="F18" s="84"/>
      <c r="G18" s="85"/>
      <c r="H18" s="85"/>
      <c r="I18" s="95"/>
      <c r="N18" s="79"/>
      <c r="R18" s="80"/>
      <c r="X18" s="79"/>
      <c r="AH18" s="96"/>
    </row>
    <row r="19" spans="2:34" ht="15" customHeight="1" x14ac:dyDescent="0.15">
      <c r="B19" s="257"/>
      <c r="C19" s="258"/>
      <c r="D19" s="89"/>
      <c r="E19" s="90">
        <v>1</v>
      </c>
      <c r="F19" s="91" t="s">
        <v>55</v>
      </c>
      <c r="G19" s="92">
        <f>(H7+H9+H11+H15+H17)*0.33</f>
        <v>41625.54</v>
      </c>
      <c r="H19" s="92">
        <f t="shared" ref="H19" si="5">TRUNC(E19*G19,0)</f>
        <v>41625</v>
      </c>
      <c r="I19" s="93"/>
      <c r="N19" s="79"/>
      <c r="R19" s="80"/>
      <c r="X19" s="79"/>
    </row>
    <row r="20" spans="2:34" ht="15" customHeight="1" x14ac:dyDescent="0.15">
      <c r="B20" s="259"/>
      <c r="C20" s="260"/>
      <c r="D20" s="82"/>
      <c r="E20" s="83"/>
      <c r="F20" s="84"/>
      <c r="G20" s="85"/>
      <c r="H20" s="85"/>
      <c r="I20" s="86"/>
      <c r="N20" s="79"/>
      <c r="R20" s="80"/>
      <c r="X20" s="79"/>
    </row>
    <row r="21" spans="2:34" ht="15" customHeight="1" x14ac:dyDescent="0.15">
      <c r="B21" s="257"/>
      <c r="C21" s="258"/>
      <c r="D21" s="89"/>
      <c r="E21" s="90"/>
      <c r="F21" s="91"/>
      <c r="G21" s="92"/>
      <c r="H21" s="92"/>
      <c r="I21" s="93"/>
      <c r="N21" s="79"/>
      <c r="P21" s="87"/>
      <c r="Q21" s="114" t="s">
        <v>184</v>
      </c>
      <c r="R21" s="114" t="s">
        <v>185</v>
      </c>
      <c r="X21" s="79"/>
      <c r="Z21" s="87"/>
      <c r="AB21" s="87"/>
    </row>
    <row r="22" spans="2:34" ht="15" customHeight="1" x14ac:dyDescent="0.15">
      <c r="B22" s="259"/>
      <c r="C22" s="260"/>
      <c r="D22" s="97"/>
      <c r="E22" s="83"/>
      <c r="F22" s="84"/>
      <c r="G22" s="85"/>
      <c r="H22" s="85"/>
      <c r="I22" s="95"/>
      <c r="N22" s="79"/>
      <c r="R22" s="80" t="s">
        <v>186</v>
      </c>
      <c r="X22" s="79"/>
    </row>
    <row r="23" spans="2:34" ht="15" customHeight="1" x14ac:dyDescent="0.15">
      <c r="B23" s="257"/>
      <c r="C23" s="258"/>
      <c r="D23" s="98"/>
      <c r="E23" s="90"/>
      <c r="F23" s="91"/>
      <c r="G23" s="92"/>
      <c r="H23" s="92"/>
      <c r="I23" s="99"/>
      <c r="N23" s="79"/>
      <c r="R23" s="80"/>
      <c r="X23" s="79"/>
    </row>
    <row r="24" spans="2:34" ht="15" customHeight="1" x14ac:dyDescent="0.15">
      <c r="B24" s="259"/>
      <c r="C24" s="260"/>
      <c r="D24" s="82"/>
      <c r="E24" s="83"/>
      <c r="F24" s="84"/>
      <c r="G24" s="85"/>
      <c r="H24" s="85"/>
      <c r="I24" s="95"/>
      <c r="N24" s="79"/>
      <c r="R24" s="80"/>
      <c r="X24" s="79"/>
      <c r="AB24" s="100"/>
    </row>
    <row r="25" spans="2:34" ht="15" customHeight="1" x14ac:dyDescent="0.15">
      <c r="B25" s="257"/>
      <c r="C25" s="258"/>
      <c r="D25" s="89"/>
      <c r="E25" s="90"/>
      <c r="F25" s="91"/>
      <c r="G25" s="92"/>
      <c r="H25" s="92"/>
      <c r="I25" s="101"/>
      <c r="N25" s="79"/>
      <c r="R25" s="80"/>
    </row>
    <row r="26" spans="2:34" ht="15" customHeight="1" x14ac:dyDescent="0.15">
      <c r="B26" s="261"/>
      <c r="C26" s="262"/>
      <c r="D26" s="82"/>
      <c r="E26" s="83"/>
      <c r="F26" s="84"/>
      <c r="G26" s="85"/>
      <c r="H26" s="85"/>
      <c r="I26" s="95"/>
      <c r="N26" s="79"/>
      <c r="R26" s="80"/>
    </row>
    <row r="27" spans="2:34" ht="15" customHeight="1" x14ac:dyDescent="0.15">
      <c r="B27" s="257"/>
      <c r="C27" s="258"/>
      <c r="D27" s="89"/>
      <c r="E27" s="90">
        <f>H3</f>
        <v>1</v>
      </c>
      <c r="F27" s="91" t="s">
        <v>39</v>
      </c>
      <c r="G27" s="92"/>
      <c r="H27" s="92">
        <f>H7+H9+H11+H13+H15+H17+H19+H21+H23+H25</f>
        <v>269730</v>
      </c>
      <c r="I27" s="102"/>
      <c r="M27" s="79"/>
      <c r="N27" s="79"/>
      <c r="O27" s="79"/>
      <c r="P27" s="79"/>
      <c r="Q27" s="79"/>
      <c r="R27" s="80"/>
      <c r="W27" s="79"/>
      <c r="X27" s="79"/>
      <c r="Y27" s="79"/>
      <c r="Z27" s="79"/>
      <c r="AA27" s="79"/>
      <c r="AB27" s="80"/>
    </row>
    <row r="28" spans="2:34" ht="15" customHeight="1" x14ac:dyDescent="0.15">
      <c r="B28" s="255"/>
      <c r="C28" s="256"/>
      <c r="D28" s="82"/>
      <c r="E28" s="83"/>
      <c r="F28" s="84"/>
      <c r="G28" s="85"/>
      <c r="H28" s="85"/>
      <c r="I28" s="95"/>
      <c r="N28" s="79"/>
      <c r="R28" s="80"/>
      <c r="X28" s="79"/>
      <c r="AB28" s="80"/>
    </row>
    <row r="29" spans="2:34" ht="15" customHeight="1" x14ac:dyDescent="0.15">
      <c r="B29" s="257"/>
      <c r="C29" s="258"/>
      <c r="D29" s="89"/>
      <c r="E29" s="90">
        <v>1</v>
      </c>
      <c r="F29" s="91" t="str">
        <f>F27</f>
        <v>本</v>
      </c>
      <c r="G29" s="92"/>
      <c r="H29" s="92">
        <f>H27/E27</f>
        <v>269730</v>
      </c>
      <c r="I29" s="101"/>
      <c r="N29" s="79"/>
      <c r="R29" s="80"/>
      <c r="X29" s="79"/>
      <c r="AB29" s="80"/>
    </row>
    <row r="30" spans="2:34" ht="15" customHeight="1" x14ac:dyDescent="0.15">
      <c r="E30" s="80"/>
      <c r="N30" s="79"/>
      <c r="R30" s="80"/>
      <c r="X30" s="79"/>
      <c r="AB30" s="80"/>
    </row>
    <row r="31" spans="2:34" ht="15" customHeight="1" x14ac:dyDescent="0.15">
      <c r="N31" s="79"/>
      <c r="P31" s="87"/>
      <c r="R31" s="88"/>
      <c r="X31" s="79"/>
      <c r="Z31" s="87"/>
      <c r="AB31" s="88"/>
    </row>
    <row r="32" spans="2:34" ht="15" customHeight="1" x14ac:dyDescent="0.15">
      <c r="B32" s="263" t="s">
        <v>32</v>
      </c>
      <c r="C32" s="261" t="s">
        <v>187</v>
      </c>
      <c r="D32" s="264"/>
      <c r="E32" s="264"/>
      <c r="F32" s="264"/>
      <c r="G32" s="262"/>
      <c r="H32" s="77"/>
      <c r="I32" s="78"/>
      <c r="N32" s="79"/>
      <c r="R32" s="80"/>
      <c r="X32" s="79"/>
      <c r="AB32" s="80"/>
    </row>
    <row r="33" spans="2:28" ht="15" customHeight="1" x14ac:dyDescent="0.15">
      <c r="B33" s="263"/>
      <c r="C33" s="265"/>
      <c r="D33" s="266"/>
      <c r="E33" s="266"/>
      <c r="F33" s="266"/>
      <c r="G33" s="267"/>
      <c r="H33" s="81">
        <v>1</v>
      </c>
      <c r="I33" s="78" t="s">
        <v>188</v>
      </c>
      <c r="N33" s="79"/>
      <c r="R33" s="80"/>
      <c r="X33" s="79"/>
      <c r="AB33" s="80"/>
    </row>
    <row r="34" spans="2:28" ht="15" customHeight="1" x14ac:dyDescent="0.15">
      <c r="B34" s="268" t="s">
        <v>125</v>
      </c>
      <c r="C34" s="269"/>
      <c r="D34" s="263" t="s">
        <v>126</v>
      </c>
      <c r="E34" s="263" t="s">
        <v>33</v>
      </c>
      <c r="F34" s="263" t="s">
        <v>34</v>
      </c>
      <c r="G34" s="263" t="s">
        <v>127</v>
      </c>
      <c r="H34" s="263" t="s">
        <v>128</v>
      </c>
      <c r="I34" s="263" t="s">
        <v>36</v>
      </c>
      <c r="K34" s="76" t="s">
        <v>123</v>
      </c>
      <c r="R34" s="80"/>
      <c r="X34" s="79"/>
      <c r="AB34" s="80"/>
    </row>
    <row r="35" spans="2:28" ht="15" customHeight="1" x14ac:dyDescent="0.15">
      <c r="B35" s="270"/>
      <c r="C35" s="271"/>
      <c r="D35" s="263"/>
      <c r="E35" s="263"/>
      <c r="F35" s="263"/>
      <c r="G35" s="263"/>
      <c r="H35" s="263"/>
      <c r="I35" s="263"/>
      <c r="K35" s="76" t="s">
        <v>104</v>
      </c>
      <c r="AB35" s="103"/>
    </row>
    <row r="36" spans="2:28" ht="15" customHeight="1" x14ac:dyDescent="0.15">
      <c r="B36" s="259" t="s">
        <v>111</v>
      </c>
      <c r="C36" s="260"/>
      <c r="D36" s="82"/>
      <c r="E36" s="83"/>
      <c r="F36" s="84"/>
      <c r="G36" s="85"/>
      <c r="H36" s="85"/>
      <c r="I36" s="86" t="s">
        <v>212</v>
      </c>
      <c r="K36" s="76" t="s">
        <v>56</v>
      </c>
      <c r="L36" s="76">
        <v>21600</v>
      </c>
      <c r="M36" s="76" t="s">
        <v>129</v>
      </c>
    </row>
    <row r="37" spans="2:28" ht="15" customHeight="1" x14ac:dyDescent="0.15">
      <c r="B37" s="257"/>
      <c r="C37" s="258"/>
      <c r="D37" s="89"/>
      <c r="E37" s="90">
        <v>1</v>
      </c>
      <c r="F37" s="91" t="s">
        <v>40</v>
      </c>
      <c r="G37" s="92">
        <f>VLOOKUP(B36,$K$36:$L$48,2,FALSE)</f>
        <v>20000</v>
      </c>
      <c r="H37" s="92">
        <f>TRUNC(E37*G37,0)</f>
        <v>20000</v>
      </c>
      <c r="I37" s="93"/>
      <c r="K37" s="76" t="s">
        <v>57</v>
      </c>
      <c r="L37" s="76">
        <v>19300</v>
      </c>
      <c r="M37" s="76" t="s">
        <v>129</v>
      </c>
    </row>
    <row r="38" spans="2:28" ht="15" customHeight="1" x14ac:dyDescent="0.15">
      <c r="B38" s="259" t="s">
        <v>189</v>
      </c>
      <c r="C38" s="260"/>
      <c r="D38" s="82"/>
      <c r="E38" s="83"/>
      <c r="F38" s="84"/>
      <c r="G38" s="85"/>
      <c r="H38" s="85"/>
      <c r="I38" s="86"/>
      <c r="K38" s="76" t="s">
        <v>15</v>
      </c>
      <c r="L38" s="76">
        <v>22300</v>
      </c>
      <c r="M38" s="76" t="s">
        <v>129</v>
      </c>
    </row>
    <row r="39" spans="2:28" ht="15" customHeight="1" x14ac:dyDescent="0.15">
      <c r="B39" s="257"/>
      <c r="C39" s="258"/>
      <c r="D39" s="89"/>
      <c r="E39" s="90">
        <v>66</v>
      </c>
      <c r="F39" s="91" t="s">
        <v>190</v>
      </c>
      <c r="G39" s="92">
        <f>VLOOKUP(B38,$K$36:$L$48,2,FALSE)</f>
        <v>93</v>
      </c>
      <c r="H39" s="92">
        <f>TRUNC(E39*G39,0)</f>
        <v>6138</v>
      </c>
      <c r="I39" s="93"/>
      <c r="K39" s="76" t="s">
        <v>111</v>
      </c>
      <c r="L39" s="76">
        <v>20000</v>
      </c>
      <c r="M39" s="76" t="s">
        <v>129</v>
      </c>
    </row>
    <row r="40" spans="2:28" ht="15" customHeight="1" x14ac:dyDescent="0.15">
      <c r="B40" s="259" t="s">
        <v>191</v>
      </c>
      <c r="C40" s="260"/>
      <c r="D40" s="82" t="s">
        <v>192</v>
      </c>
      <c r="E40" s="83"/>
      <c r="F40" s="84"/>
      <c r="G40" s="85"/>
      <c r="H40" s="85"/>
      <c r="I40" s="86"/>
      <c r="K40" s="76" t="s">
        <v>134</v>
      </c>
    </row>
    <row r="41" spans="2:28" ht="15" customHeight="1" x14ac:dyDescent="0.15">
      <c r="B41" s="257"/>
      <c r="C41" s="258"/>
      <c r="D41" s="89"/>
      <c r="E41" s="90">
        <v>1.59</v>
      </c>
      <c r="F41" s="91" t="s">
        <v>13</v>
      </c>
      <c r="G41" s="92">
        <f>VLOOKUP(B40,$K$36:$L$48,2,FALSE)</f>
        <v>330000</v>
      </c>
      <c r="H41" s="92">
        <f>TRUNC(E41*G41,0)</f>
        <v>524700</v>
      </c>
      <c r="I41" s="93"/>
      <c r="K41" s="76" t="s">
        <v>135</v>
      </c>
      <c r="L41" s="76">
        <v>38000</v>
      </c>
      <c r="M41" s="76" t="s">
        <v>136</v>
      </c>
      <c r="N41" s="76">
        <v>38000</v>
      </c>
      <c r="O41" s="76" t="s">
        <v>136</v>
      </c>
      <c r="P41" s="76" t="s">
        <v>137</v>
      </c>
      <c r="AB41" s="104"/>
    </row>
    <row r="42" spans="2:28" ht="15" customHeight="1" x14ac:dyDescent="0.15">
      <c r="B42" s="259" t="s">
        <v>54</v>
      </c>
      <c r="C42" s="260"/>
      <c r="D42" s="82"/>
      <c r="E42" s="83"/>
      <c r="F42" s="84"/>
      <c r="G42" s="85"/>
      <c r="H42" s="85"/>
      <c r="I42" s="86"/>
      <c r="K42" s="76" t="s">
        <v>138</v>
      </c>
      <c r="L42" s="76">
        <f>ROUND(N42/8,0)</f>
        <v>3113</v>
      </c>
      <c r="M42" s="76" t="s">
        <v>20</v>
      </c>
      <c r="N42" s="76">
        <v>24900</v>
      </c>
      <c r="O42" s="76" t="s">
        <v>136</v>
      </c>
      <c r="P42" s="76" t="s">
        <v>139</v>
      </c>
      <c r="Q42" s="76" t="s">
        <v>140</v>
      </c>
    </row>
    <row r="43" spans="2:28" ht="15" customHeight="1" x14ac:dyDescent="0.15">
      <c r="B43" s="257"/>
      <c r="C43" s="258"/>
      <c r="D43" s="89"/>
      <c r="E43" s="90">
        <v>1</v>
      </c>
      <c r="F43" s="91" t="s">
        <v>55</v>
      </c>
      <c r="G43" s="92">
        <v>0</v>
      </c>
      <c r="H43" s="92">
        <f>TRUNC(E43*G43,0)</f>
        <v>0</v>
      </c>
      <c r="I43" s="93"/>
      <c r="K43" s="76" t="s">
        <v>141</v>
      </c>
      <c r="L43" s="76">
        <f>ROUND(N43/8,0)</f>
        <v>963</v>
      </c>
      <c r="M43" s="76" t="s">
        <v>20</v>
      </c>
      <c r="N43" s="76">
        <v>7700</v>
      </c>
      <c r="O43" s="76" t="s">
        <v>136</v>
      </c>
      <c r="P43" s="76" t="s">
        <v>142</v>
      </c>
    </row>
    <row r="44" spans="2:28" ht="15" customHeight="1" x14ac:dyDescent="0.15">
      <c r="B44" s="259"/>
      <c r="C44" s="260"/>
      <c r="D44" s="82"/>
      <c r="E44" s="83"/>
      <c r="F44" s="84"/>
      <c r="G44" s="85"/>
      <c r="H44" s="85"/>
      <c r="I44" s="86"/>
      <c r="K44" s="76" t="s">
        <v>191</v>
      </c>
      <c r="L44" s="76">
        <v>330000</v>
      </c>
      <c r="M44" s="76" t="s">
        <v>13</v>
      </c>
      <c r="P44" s="76" t="s">
        <v>193</v>
      </c>
    </row>
    <row r="45" spans="2:28" ht="15" customHeight="1" x14ac:dyDescent="0.15">
      <c r="B45" s="257"/>
      <c r="C45" s="258"/>
      <c r="D45" s="89"/>
      <c r="E45" s="90"/>
      <c r="F45" s="91"/>
      <c r="G45" s="92"/>
      <c r="H45" s="92"/>
      <c r="I45" s="93"/>
      <c r="K45" s="76" t="s">
        <v>194</v>
      </c>
      <c r="L45" s="76">
        <v>50000</v>
      </c>
      <c r="M45" s="76" t="s">
        <v>13</v>
      </c>
      <c r="P45" s="76" t="s">
        <v>195</v>
      </c>
    </row>
    <row r="46" spans="2:28" ht="15" customHeight="1" x14ac:dyDescent="0.15">
      <c r="B46" s="259"/>
      <c r="C46" s="260"/>
      <c r="D46" s="82"/>
      <c r="E46" s="83"/>
      <c r="F46" s="84"/>
      <c r="G46" s="85"/>
      <c r="H46" s="85"/>
      <c r="I46" s="86"/>
      <c r="K46" s="76" t="s">
        <v>189</v>
      </c>
      <c r="L46" s="76">
        <v>93</v>
      </c>
      <c r="M46" s="76" t="s">
        <v>190</v>
      </c>
      <c r="P46" s="76" t="s">
        <v>196</v>
      </c>
    </row>
    <row r="47" spans="2:28" ht="15" customHeight="1" x14ac:dyDescent="0.15">
      <c r="B47" s="257"/>
      <c r="C47" s="258"/>
      <c r="D47" s="89"/>
      <c r="E47" s="90"/>
      <c r="F47" s="91"/>
      <c r="G47" s="92"/>
      <c r="H47" s="92"/>
      <c r="I47" s="93"/>
      <c r="K47" s="76" t="s">
        <v>197</v>
      </c>
      <c r="L47" s="76">
        <v>13</v>
      </c>
    </row>
    <row r="48" spans="2:28" ht="15" customHeight="1" x14ac:dyDescent="0.15">
      <c r="B48" s="259"/>
      <c r="C48" s="260"/>
      <c r="D48" s="82"/>
      <c r="E48" s="105"/>
      <c r="F48" s="84"/>
      <c r="G48" s="85"/>
      <c r="H48" s="85"/>
      <c r="I48" s="86"/>
    </row>
    <row r="49" spans="2:28" ht="15" customHeight="1" x14ac:dyDescent="0.15">
      <c r="B49" s="257"/>
      <c r="C49" s="258"/>
      <c r="D49" s="89"/>
      <c r="E49" s="106"/>
      <c r="F49" s="91"/>
      <c r="G49" s="92"/>
      <c r="H49" s="92"/>
      <c r="I49" s="93"/>
      <c r="Q49" s="96"/>
      <c r="S49" s="96"/>
    </row>
    <row r="50" spans="2:28" ht="15" customHeight="1" x14ac:dyDescent="0.15">
      <c r="B50" s="259"/>
      <c r="C50" s="260"/>
      <c r="D50" s="82"/>
      <c r="E50" s="83"/>
      <c r="F50" s="84"/>
      <c r="G50" s="85"/>
      <c r="H50" s="85"/>
      <c r="I50" s="95"/>
    </row>
    <row r="51" spans="2:28" ht="15" customHeight="1" x14ac:dyDescent="0.15">
      <c r="B51" s="257"/>
      <c r="C51" s="258"/>
      <c r="D51" s="89"/>
      <c r="E51" s="90"/>
      <c r="F51" s="91"/>
      <c r="G51" s="92"/>
      <c r="H51" s="92"/>
      <c r="I51" s="93"/>
    </row>
    <row r="52" spans="2:28" ht="15" customHeight="1" x14ac:dyDescent="0.15">
      <c r="B52" s="259"/>
      <c r="C52" s="260"/>
      <c r="D52" s="82"/>
      <c r="E52" s="83"/>
      <c r="F52" s="84"/>
      <c r="G52" s="85"/>
      <c r="H52" s="85"/>
      <c r="I52" s="94"/>
      <c r="Q52" s="103"/>
    </row>
    <row r="53" spans="2:28" ht="15" customHeight="1" x14ac:dyDescent="0.15">
      <c r="B53" s="257"/>
      <c r="C53" s="258"/>
      <c r="D53" s="89"/>
      <c r="E53" s="90"/>
      <c r="F53" s="91"/>
      <c r="G53" s="92"/>
      <c r="H53" s="92"/>
      <c r="I53" s="93"/>
    </row>
    <row r="54" spans="2:28" ht="15" customHeight="1" x14ac:dyDescent="0.15">
      <c r="B54" s="259"/>
      <c r="C54" s="260"/>
      <c r="D54" s="82"/>
      <c r="E54" s="83"/>
      <c r="F54" s="84"/>
      <c r="G54" s="85"/>
      <c r="H54" s="85"/>
      <c r="I54" s="95"/>
    </row>
    <row r="55" spans="2:28" ht="15" customHeight="1" x14ac:dyDescent="0.15">
      <c r="B55" s="257"/>
      <c r="C55" s="258"/>
      <c r="D55" s="89"/>
      <c r="E55" s="90"/>
      <c r="F55" s="91"/>
      <c r="G55" s="92"/>
      <c r="H55" s="92"/>
      <c r="I55" s="93"/>
    </row>
    <row r="56" spans="2:28" ht="15" customHeight="1" x14ac:dyDescent="0.15">
      <c r="B56" s="261"/>
      <c r="C56" s="262"/>
      <c r="D56" s="82"/>
      <c r="E56" s="83"/>
      <c r="F56" s="84"/>
      <c r="G56" s="85"/>
      <c r="H56" s="85"/>
      <c r="I56" s="95"/>
    </row>
    <row r="57" spans="2:28" ht="15" customHeight="1" x14ac:dyDescent="0.15">
      <c r="B57" s="257"/>
      <c r="C57" s="258"/>
      <c r="D57" s="89"/>
      <c r="E57" s="90">
        <f>H33</f>
        <v>1</v>
      </c>
      <c r="F57" s="91" t="s">
        <v>13</v>
      </c>
      <c r="G57" s="92"/>
      <c r="H57" s="92">
        <f>H37+H39+H41+H43+H45+H47+H49+H51+H53+H55</f>
        <v>550838</v>
      </c>
      <c r="I57" s="102"/>
    </row>
    <row r="58" spans="2:28" ht="15" customHeight="1" x14ac:dyDescent="0.15">
      <c r="B58" s="255"/>
      <c r="C58" s="256"/>
      <c r="D58" s="82"/>
      <c r="E58" s="83"/>
      <c r="F58" s="84"/>
      <c r="G58" s="85"/>
      <c r="H58" s="85"/>
      <c r="I58" s="95"/>
    </row>
    <row r="59" spans="2:28" ht="15" customHeight="1" x14ac:dyDescent="0.15">
      <c r="B59" s="257"/>
      <c r="C59" s="258"/>
      <c r="D59" s="89"/>
      <c r="E59" s="90">
        <v>1</v>
      </c>
      <c r="F59" s="91" t="str">
        <f>F57</f>
        <v>日</v>
      </c>
      <c r="G59" s="92"/>
      <c r="H59" s="92">
        <f>H57/E57</f>
        <v>550838</v>
      </c>
      <c r="I59" s="101"/>
    </row>
    <row r="60" spans="2:28" ht="15" customHeight="1" x14ac:dyDescent="0.15">
      <c r="E60" s="80"/>
    </row>
    <row r="61" spans="2:28" ht="15" customHeight="1" x14ac:dyDescent="0.15">
      <c r="N61" s="79"/>
      <c r="P61" s="87"/>
      <c r="R61" s="88"/>
      <c r="X61" s="79"/>
      <c r="Z61" s="87"/>
      <c r="AB61" s="88"/>
    </row>
    <row r="62" spans="2:28" ht="15" customHeight="1" x14ac:dyDescent="0.15">
      <c r="B62" s="263" t="s">
        <v>32</v>
      </c>
      <c r="C62" s="261" t="s">
        <v>183</v>
      </c>
      <c r="D62" s="264"/>
      <c r="E62" s="264"/>
      <c r="F62" s="264"/>
      <c r="G62" s="262"/>
      <c r="H62" s="77"/>
      <c r="I62" s="78"/>
      <c r="N62" s="79"/>
      <c r="R62" s="80"/>
      <c r="X62" s="79"/>
      <c r="AB62" s="80"/>
    </row>
    <row r="63" spans="2:28" ht="15" customHeight="1" x14ac:dyDescent="0.15">
      <c r="B63" s="263"/>
      <c r="C63" s="265"/>
      <c r="D63" s="266"/>
      <c r="E63" s="266"/>
      <c r="F63" s="266"/>
      <c r="G63" s="267"/>
      <c r="H63" s="81">
        <v>1</v>
      </c>
      <c r="I63" s="78" t="s">
        <v>188</v>
      </c>
      <c r="N63" s="79"/>
      <c r="R63" s="80"/>
      <c r="X63" s="79"/>
      <c r="AB63" s="80"/>
    </row>
    <row r="64" spans="2:28" ht="15" customHeight="1" x14ac:dyDescent="0.15">
      <c r="B64" s="268" t="s">
        <v>125</v>
      </c>
      <c r="C64" s="269"/>
      <c r="D64" s="263" t="s">
        <v>126</v>
      </c>
      <c r="E64" s="263" t="s">
        <v>33</v>
      </c>
      <c r="F64" s="263" t="s">
        <v>34</v>
      </c>
      <c r="G64" s="263" t="s">
        <v>127</v>
      </c>
      <c r="H64" s="263" t="s">
        <v>128</v>
      </c>
      <c r="I64" s="263" t="s">
        <v>36</v>
      </c>
      <c r="N64" s="79"/>
      <c r="R64" s="80"/>
      <c r="X64" s="79"/>
      <c r="AB64" s="80"/>
    </row>
    <row r="65" spans="2:28" ht="15" customHeight="1" x14ac:dyDescent="0.15">
      <c r="B65" s="270"/>
      <c r="C65" s="271"/>
      <c r="D65" s="263"/>
      <c r="E65" s="263"/>
      <c r="F65" s="263"/>
      <c r="G65" s="263"/>
      <c r="H65" s="263"/>
      <c r="I65" s="263"/>
      <c r="AB65" s="103"/>
    </row>
    <row r="66" spans="2:28" ht="15" customHeight="1" x14ac:dyDescent="0.15">
      <c r="B66" s="259" t="s">
        <v>197</v>
      </c>
      <c r="C66" s="260"/>
      <c r="D66" s="82"/>
      <c r="E66" s="83"/>
      <c r="F66" s="84"/>
      <c r="G66" s="85"/>
      <c r="H66" s="85"/>
      <c r="I66" s="86"/>
    </row>
    <row r="67" spans="2:28" ht="15" customHeight="1" x14ac:dyDescent="0.15">
      <c r="B67" s="257"/>
      <c r="C67" s="258"/>
      <c r="D67" s="89"/>
      <c r="E67" s="90">
        <v>1440</v>
      </c>
      <c r="F67" s="91" t="s">
        <v>198</v>
      </c>
      <c r="G67" s="92">
        <f>VLOOKUP(B66,$K$36:$L$48,2,FALSE)</f>
        <v>13</v>
      </c>
      <c r="H67" s="92">
        <f>TRUNC(E67*G67,0)</f>
        <v>18720</v>
      </c>
      <c r="I67" s="93"/>
    </row>
    <row r="68" spans="2:28" ht="15" customHeight="1" x14ac:dyDescent="0.15">
      <c r="B68" s="259" t="s">
        <v>194</v>
      </c>
      <c r="C68" s="260"/>
      <c r="D68" s="82"/>
      <c r="E68" s="83"/>
      <c r="F68" s="84"/>
      <c r="G68" s="85"/>
      <c r="H68" s="85"/>
      <c r="I68" s="86"/>
    </row>
    <row r="69" spans="2:28" ht="15" customHeight="1" x14ac:dyDescent="0.15">
      <c r="B69" s="257"/>
      <c r="C69" s="258"/>
      <c r="D69" s="89"/>
      <c r="E69" s="90">
        <v>1.59</v>
      </c>
      <c r="F69" s="91" t="s">
        <v>13</v>
      </c>
      <c r="G69" s="92">
        <f>VLOOKUP(B68,$K$36:$L$48,2,FALSE)</f>
        <v>50000</v>
      </c>
      <c r="H69" s="92">
        <f>TRUNC(E69*G69,0)</f>
        <v>79500</v>
      </c>
      <c r="I69" s="93"/>
    </row>
    <row r="70" spans="2:28" ht="15" customHeight="1" x14ac:dyDescent="0.15">
      <c r="B70" s="259" t="s">
        <v>54</v>
      </c>
      <c r="C70" s="260"/>
      <c r="D70" s="82"/>
      <c r="E70" s="83"/>
      <c r="F70" s="84"/>
      <c r="G70" s="85"/>
      <c r="H70" s="85"/>
      <c r="I70" s="86"/>
    </row>
    <row r="71" spans="2:28" ht="15" customHeight="1" x14ac:dyDescent="0.15">
      <c r="B71" s="257"/>
      <c r="C71" s="258"/>
      <c r="D71" s="89"/>
      <c r="E71" s="90">
        <v>1</v>
      </c>
      <c r="F71" s="91" t="s">
        <v>55</v>
      </c>
      <c r="G71" s="92">
        <v>0</v>
      </c>
      <c r="H71" s="92">
        <f>TRUNC(E71*G71,0)</f>
        <v>0</v>
      </c>
      <c r="I71" s="93"/>
      <c r="AB71" s="104"/>
    </row>
    <row r="72" spans="2:28" ht="15" customHeight="1" x14ac:dyDescent="0.15">
      <c r="B72" s="259"/>
      <c r="C72" s="260"/>
      <c r="D72" s="82"/>
      <c r="E72" s="83"/>
      <c r="F72" s="84"/>
      <c r="G72" s="85"/>
      <c r="H72" s="85"/>
      <c r="I72" s="94"/>
    </row>
    <row r="73" spans="2:28" ht="15" customHeight="1" x14ac:dyDescent="0.15">
      <c r="B73" s="257"/>
      <c r="C73" s="258"/>
      <c r="D73" s="89"/>
      <c r="E73" s="90"/>
      <c r="F73" s="91"/>
      <c r="G73" s="92"/>
      <c r="H73" s="92"/>
      <c r="I73" s="93"/>
    </row>
    <row r="74" spans="2:28" ht="15" customHeight="1" x14ac:dyDescent="0.15">
      <c r="B74" s="259"/>
      <c r="C74" s="260"/>
      <c r="D74" s="82"/>
      <c r="E74" s="83"/>
      <c r="F74" s="84"/>
      <c r="G74" s="85"/>
      <c r="H74" s="85"/>
      <c r="I74" s="95"/>
    </row>
    <row r="75" spans="2:28" ht="15" customHeight="1" x14ac:dyDescent="0.15">
      <c r="B75" s="257"/>
      <c r="C75" s="258"/>
      <c r="D75" s="89"/>
      <c r="E75" s="90"/>
      <c r="F75" s="91"/>
      <c r="G75" s="92"/>
      <c r="H75" s="92"/>
      <c r="I75" s="93"/>
    </row>
    <row r="76" spans="2:28" ht="15" customHeight="1" x14ac:dyDescent="0.15">
      <c r="B76" s="259"/>
      <c r="C76" s="260"/>
      <c r="D76" s="82"/>
      <c r="E76" s="83"/>
      <c r="F76" s="84"/>
      <c r="G76" s="85"/>
      <c r="H76" s="85"/>
      <c r="I76" s="86"/>
    </row>
    <row r="77" spans="2:28" ht="15" customHeight="1" x14ac:dyDescent="0.15">
      <c r="B77" s="257"/>
      <c r="C77" s="258"/>
      <c r="D77" s="89"/>
      <c r="E77" s="106"/>
      <c r="F77" s="91"/>
      <c r="G77" s="92"/>
      <c r="H77" s="92"/>
      <c r="I77" s="93"/>
    </row>
    <row r="78" spans="2:28" ht="15" customHeight="1" x14ac:dyDescent="0.15">
      <c r="B78" s="259"/>
      <c r="C78" s="260"/>
      <c r="D78" s="82"/>
      <c r="E78" s="105"/>
      <c r="F78" s="84"/>
      <c r="G78" s="85"/>
      <c r="H78" s="85"/>
      <c r="I78" s="86"/>
    </row>
    <row r="79" spans="2:28" ht="15" customHeight="1" x14ac:dyDescent="0.15">
      <c r="B79" s="257"/>
      <c r="C79" s="258"/>
      <c r="D79" s="89"/>
      <c r="E79" s="106"/>
      <c r="F79" s="91"/>
      <c r="G79" s="92"/>
      <c r="H79" s="92"/>
      <c r="I79" s="93"/>
      <c r="Q79" s="96"/>
      <c r="S79" s="96"/>
    </row>
    <row r="80" spans="2:28" ht="15" customHeight="1" x14ac:dyDescent="0.15">
      <c r="B80" s="259"/>
      <c r="C80" s="260"/>
      <c r="D80" s="82"/>
      <c r="E80" s="83"/>
      <c r="F80" s="84"/>
      <c r="G80" s="85"/>
      <c r="H80" s="85"/>
      <c r="I80" s="95"/>
    </row>
    <row r="81" spans="2:28" ht="15" customHeight="1" x14ac:dyDescent="0.15">
      <c r="B81" s="257"/>
      <c r="C81" s="258"/>
      <c r="D81" s="89"/>
      <c r="E81" s="90"/>
      <c r="F81" s="91"/>
      <c r="G81" s="92"/>
      <c r="H81" s="92"/>
      <c r="I81" s="93"/>
    </row>
    <row r="82" spans="2:28" ht="15" customHeight="1" x14ac:dyDescent="0.15">
      <c r="B82" s="259"/>
      <c r="C82" s="260"/>
      <c r="D82" s="82"/>
      <c r="E82" s="83"/>
      <c r="F82" s="84"/>
      <c r="G82" s="85"/>
      <c r="H82" s="85"/>
      <c r="I82" s="94"/>
      <c r="Q82" s="103"/>
    </row>
    <row r="83" spans="2:28" ht="15" customHeight="1" x14ac:dyDescent="0.15">
      <c r="B83" s="257"/>
      <c r="C83" s="258"/>
      <c r="D83" s="89"/>
      <c r="E83" s="90"/>
      <c r="F83" s="91"/>
      <c r="G83" s="92"/>
      <c r="H83" s="92"/>
      <c r="I83" s="93"/>
    </row>
    <row r="84" spans="2:28" ht="15" customHeight="1" x14ac:dyDescent="0.15">
      <c r="B84" s="259"/>
      <c r="C84" s="260"/>
      <c r="D84" s="82"/>
      <c r="E84" s="83"/>
      <c r="F84" s="84"/>
      <c r="G84" s="85"/>
      <c r="H84" s="85"/>
      <c r="I84" s="95"/>
    </row>
    <row r="85" spans="2:28" ht="15" customHeight="1" x14ac:dyDescent="0.15">
      <c r="B85" s="257"/>
      <c r="C85" s="258"/>
      <c r="D85" s="89"/>
      <c r="E85" s="90"/>
      <c r="F85" s="91"/>
      <c r="G85" s="92"/>
      <c r="H85" s="92"/>
      <c r="I85" s="93"/>
    </row>
    <row r="86" spans="2:28" ht="15" customHeight="1" x14ac:dyDescent="0.15">
      <c r="B86" s="261"/>
      <c r="C86" s="262"/>
      <c r="D86" s="82"/>
      <c r="E86" s="83"/>
      <c r="F86" s="84"/>
      <c r="G86" s="85"/>
      <c r="H86" s="85"/>
      <c r="I86" s="95"/>
    </row>
    <row r="87" spans="2:28" ht="15" customHeight="1" x14ac:dyDescent="0.15">
      <c r="B87" s="257"/>
      <c r="C87" s="258"/>
      <c r="D87" s="89"/>
      <c r="E87" s="90">
        <f>H63</f>
        <v>1</v>
      </c>
      <c r="F87" s="91" t="s">
        <v>13</v>
      </c>
      <c r="G87" s="92"/>
      <c r="H87" s="92">
        <f>H67+H69+H71+H73+H75+H77+H79+H81+H83+H85</f>
        <v>98220</v>
      </c>
      <c r="I87" s="102"/>
    </row>
    <row r="88" spans="2:28" ht="15" customHeight="1" x14ac:dyDescent="0.15">
      <c r="B88" s="255"/>
      <c r="C88" s="256"/>
      <c r="D88" s="82"/>
      <c r="E88" s="83"/>
      <c r="F88" s="84"/>
      <c r="G88" s="85"/>
      <c r="H88" s="85"/>
      <c r="I88" s="95"/>
    </row>
    <row r="89" spans="2:28" ht="15" customHeight="1" x14ac:dyDescent="0.15">
      <c r="B89" s="257"/>
      <c r="C89" s="258"/>
      <c r="D89" s="89"/>
      <c r="E89" s="90">
        <v>1</v>
      </c>
      <c r="F89" s="91" t="str">
        <f>F87</f>
        <v>日</v>
      </c>
      <c r="G89" s="92"/>
      <c r="H89" s="92">
        <f>H87/E87</f>
        <v>98220</v>
      </c>
      <c r="I89" s="101"/>
    </row>
    <row r="90" spans="2:28" ht="15" customHeight="1" x14ac:dyDescent="0.15">
      <c r="E90" s="80"/>
    </row>
    <row r="91" spans="2:28" ht="15" customHeight="1" x14ac:dyDescent="0.15">
      <c r="N91" s="79"/>
      <c r="P91" s="87"/>
      <c r="R91" s="88"/>
      <c r="X91" s="79"/>
      <c r="Z91" s="87"/>
      <c r="AB91" s="88"/>
    </row>
    <row r="92" spans="2:28" ht="15" customHeight="1" x14ac:dyDescent="0.15">
      <c r="B92" s="263" t="s">
        <v>32</v>
      </c>
      <c r="C92" s="261" t="s">
        <v>199</v>
      </c>
      <c r="D92" s="264"/>
      <c r="E92" s="264"/>
      <c r="F92" s="264"/>
      <c r="G92" s="262"/>
      <c r="H92" s="77"/>
      <c r="I92" s="78"/>
      <c r="N92" s="79"/>
      <c r="R92" s="80"/>
      <c r="X92" s="79"/>
      <c r="AB92" s="80"/>
    </row>
    <row r="93" spans="2:28" ht="15" customHeight="1" x14ac:dyDescent="0.15">
      <c r="B93" s="263"/>
      <c r="C93" s="265"/>
      <c r="D93" s="266"/>
      <c r="E93" s="266"/>
      <c r="F93" s="266"/>
      <c r="G93" s="267"/>
      <c r="H93" s="81">
        <v>100</v>
      </c>
      <c r="I93" s="78" t="s">
        <v>155</v>
      </c>
      <c r="N93" s="79"/>
      <c r="R93" s="80"/>
      <c r="X93" s="79"/>
      <c r="AB93" s="80"/>
    </row>
    <row r="94" spans="2:28" ht="15" customHeight="1" x14ac:dyDescent="0.15">
      <c r="B94" s="268" t="s">
        <v>125</v>
      </c>
      <c r="C94" s="269"/>
      <c r="D94" s="263" t="s">
        <v>126</v>
      </c>
      <c r="E94" s="263" t="s">
        <v>33</v>
      </c>
      <c r="F94" s="263" t="s">
        <v>34</v>
      </c>
      <c r="G94" s="263" t="s">
        <v>127</v>
      </c>
      <c r="H94" s="263" t="s">
        <v>128</v>
      </c>
      <c r="I94" s="263" t="s">
        <v>36</v>
      </c>
      <c r="N94" s="79"/>
      <c r="R94" s="80"/>
      <c r="X94" s="79"/>
      <c r="AB94" s="80"/>
    </row>
    <row r="95" spans="2:28" ht="15" customHeight="1" x14ac:dyDescent="0.15">
      <c r="B95" s="270"/>
      <c r="C95" s="271"/>
      <c r="D95" s="263"/>
      <c r="E95" s="263"/>
      <c r="F95" s="263"/>
      <c r="G95" s="263"/>
      <c r="H95" s="263"/>
      <c r="I95" s="263"/>
      <c r="AB95" s="103"/>
    </row>
    <row r="96" spans="2:28" ht="15" customHeight="1" x14ac:dyDescent="0.15">
      <c r="B96" s="259" t="s">
        <v>200</v>
      </c>
      <c r="C96" s="260"/>
      <c r="D96" s="82" t="s">
        <v>201</v>
      </c>
      <c r="E96" s="83"/>
      <c r="F96" s="84"/>
      <c r="G96" s="85"/>
      <c r="H96" s="85"/>
      <c r="I96" s="86"/>
    </row>
    <row r="97" spans="2:28" ht="15" customHeight="1" x14ac:dyDescent="0.15">
      <c r="B97" s="257"/>
      <c r="C97" s="258"/>
      <c r="D97" s="89"/>
      <c r="E97" s="90">
        <v>100</v>
      </c>
      <c r="F97" s="91" t="s">
        <v>39</v>
      </c>
      <c r="G97" s="90">
        <v>748800</v>
      </c>
      <c r="H97" s="92">
        <f>TRUNC(E97*G97,0)</f>
        <v>74880000</v>
      </c>
      <c r="I97" s="93"/>
    </row>
    <row r="98" spans="2:28" ht="15" customHeight="1" x14ac:dyDescent="0.15">
      <c r="B98" s="259"/>
      <c r="C98" s="260"/>
      <c r="D98" s="82"/>
      <c r="E98" s="83"/>
      <c r="F98" s="84"/>
      <c r="G98" s="85"/>
      <c r="H98" s="85"/>
      <c r="I98" s="86"/>
    </row>
    <row r="99" spans="2:28" ht="15" customHeight="1" x14ac:dyDescent="0.15">
      <c r="B99" s="257"/>
      <c r="C99" s="258"/>
      <c r="D99" s="89"/>
      <c r="E99" s="90"/>
      <c r="F99" s="91"/>
      <c r="G99" s="92"/>
      <c r="H99" s="92"/>
      <c r="I99" s="93"/>
    </row>
    <row r="100" spans="2:28" ht="15" customHeight="1" x14ac:dyDescent="0.15">
      <c r="B100" s="259"/>
      <c r="C100" s="260"/>
      <c r="D100" s="82"/>
      <c r="E100" s="83"/>
      <c r="F100" s="84"/>
      <c r="G100" s="85"/>
      <c r="H100" s="85"/>
      <c r="I100" s="86"/>
    </row>
    <row r="101" spans="2:28" ht="15" customHeight="1" x14ac:dyDescent="0.15">
      <c r="B101" s="257"/>
      <c r="C101" s="258"/>
      <c r="D101" s="89"/>
      <c r="E101" s="90"/>
      <c r="F101" s="91"/>
      <c r="G101" s="92"/>
      <c r="H101" s="92"/>
      <c r="I101" s="93"/>
      <c r="AB101" s="104"/>
    </row>
    <row r="102" spans="2:28" ht="15" customHeight="1" x14ac:dyDescent="0.15">
      <c r="B102" s="259"/>
      <c r="C102" s="260"/>
      <c r="D102" s="82"/>
      <c r="E102" s="83"/>
      <c r="F102" s="84"/>
      <c r="G102" s="85"/>
      <c r="H102" s="85"/>
      <c r="I102" s="86"/>
    </row>
    <row r="103" spans="2:28" ht="15" customHeight="1" x14ac:dyDescent="0.15">
      <c r="B103" s="257"/>
      <c r="C103" s="258"/>
      <c r="D103" s="89"/>
      <c r="E103" s="90"/>
      <c r="F103" s="91"/>
      <c r="G103" s="92"/>
      <c r="H103" s="92"/>
      <c r="I103" s="93"/>
    </row>
    <row r="104" spans="2:28" ht="15" customHeight="1" x14ac:dyDescent="0.15">
      <c r="B104" s="259"/>
      <c r="C104" s="260"/>
      <c r="D104" s="82"/>
      <c r="E104" s="83"/>
      <c r="F104" s="84"/>
      <c r="G104" s="85"/>
      <c r="H104" s="85"/>
      <c r="I104" s="86"/>
    </row>
    <row r="105" spans="2:28" ht="15" customHeight="1" x14ac:dyDescent="0.15">
      <c r="B105" s="257"/>
      <c r="C105" s="258"/>
      <c r="D105" s="89"/>
      <c r="E105" s="90"/>
      <c r="F105" s="91"/>
      <c r="G105" s="92"/>
      <c r="H105" s="92"/>
      <c r="I105" s="93"/>
    </row>
    <row r="106" spans="2:28" ht="15" customHeight="1" x14ac:dyDescent="0.15">
      <c r="B106" s="259"/>
      <c r="C106" s="260"/>
      <c r="D106" s="82"/>
      <c r="E106" s="83"/>
      <c r="F106" s="84"/>
      <c r="G106" s="85"/>
      <c r="H106" s="85"/>
      <c r="I106" s="86"/>
    </row>
    <row r="107" spans="2:28" ht="15" customHeight="1" x14ac:dyDescent="0.15">
      <c r="B107" s="257"/>
      <c r="C107" s="258"/>
      <c r="D107" s="89"/>
      <c r="E107" s="90"/>
      <c r="F107" s="91"/>
      <c r="G107" s="92"/>
      <c r="H107" s="92"/>
      <c r="I107" s="93"/>
    </row>
    <row r="108" spans="2:28" ht="15" customHeight="1" x14ac:dyDescent="0.15">
      <c r="B108" s="259"/>
      <c r="C108" s="260"/>
      <c r="D108" s="82"/>
      <c r="E108" s="105"/>
      <c r="F108" s="84"/>
      <c r="G108" s="85"/>
      <c r="H108" s="85"/>
      <c r="I108" s="86"/>
    </row>
    <row r="109" spans="2:28" ht="15" customHeight="1" x14ac:dyDescent="0.15">
      <c r="B109" s="257"/>
      <c r="C109" s="258"/>
      <c r="D109" s="89"/>
      <c r="E109" s="106"/>
      <c r="F109" s="91"/>
      <c r="G109" s="92"/>
      <c r="H109" s="92"/>
      <c r="I109" s="93"/>
      <c r="Q109" s="96"/>
      <c r="S109" s="96"/>
    </row>
    <row r="110" spans="2:28" ht="15" customHeight="1" x14ac:dyDescent="0.15">
      <c r="B110" s="259"/>
      <c r="C110" s="260"/>
      <c r="D110" s="82"/>
      <c r="E110" s="83"/>
      <c r="F110" s="84"/>
      <c r="G110" s="85"/>
      <c r="H110" s="85"/>
      <c r="I110" s="95"/>
    </row>
    <row r="111" spans="2:28" ht="15" customHeight="1" x14ac:dyDescent="0.15">
      <c r="B111" s="257"/>
      <c r="C111" s="258"/>
      <c r="D111" s="89"/>
      <c r="E111" s="90"/>
      <c r="F111" s="91"/>
      <c r="G111" s="92"/>
      <c r="H111" s="92"/>
      <c r="I111" s="93"/>
    </row>
    <row r="112" spans="2:28" ht="15" customHeight="1" x14ac:dyDescent="0.15">
      <c r="B112" s="259"/>
      <c r="C112" s="260"/>
      <c r="D112" s="82"/>
      <c r="E112" s="83"/>
      <c r="F112" s="84"/>
      <c r="G112" s="85"/>
      <c r="H112" s="85"/>
      <c r="I112" s="94"/>
      <c r="Q112" s="103"/>
    </row>
    <row r="113" spans="2:28" ht="15" customHeight="1" x14ac:dyDescent="0.15">
      <c r="B113" s="257"/>
      <c r="C113" s="258"/>
      <c r="D113" s="89"/>
      <c r="E113" s="90"/>
      <c r="F113" s="91"/>
      <c r="G113" s="92"/>
      <c r="H113" s="92"/>
      <c r="I113" s="93"/>
    </row>
    <row r="114" spans="2:28" ht="15" customHeight="1" x14ac:dyDescent="0.15">
      <c r="B114" s="259"/>
      <c r="C114" s="260"/>
      <c r="D114" s="82"/>
      <c r="E114" s="83"/>
      <c r="F114" s="84"/>
      <c r="G114" s="85"/>
      <c r="H114" s="85"/>
      <c r="I114" s="95"/>
    </row>
    <row r="115" spans="2:28" ht="15" customHeight="1" x14ac:dyDescent="0.15">
      <c r="B115" s="257"/>
      <c r="C115" s="258"/>
      <c r="D115" s="89"/>
      <c r="E115" s="90"/>
      <c r="F115" s="91"/>
      <c r="G115" s="92"/>
      <c r="H115" s="92"/>
      <c r="I115" s="93"/>
    </row>
    <row r="116" spans="2:28" ht="15" customHeight="1" x14ac:dyDescent="0.15">
      <c r="B116" s="261"/>
      <c r="C116" s="262"/>
      <c r="D116" s="82"/>
      <c r="E116" s="83"/>
      <c r="F116" s="84"/>
      <c r="G116" s="85"/>
      <c r="H116" s="85"/>
      <c r="I116" s="95"/>
    </row>
    <row r="117" spans="2:28" ht="15" customHeight="1" x14ac:dyDescent="0.15">
      <c r="B117" s="257"/>
      <c r="C117" s="258"/>
      <c r="D117" s="89"/>
      <c r="E117" s="90">
        <f>H93</f>
        <v>100</v>
      </c>
      <c r="F117" s="91" t="s">
        <v>39</v>
      </c>
      <c r="G117" s="92"/>
      <c r="H117" s="92">
        <f>H97+H99+H101+H103+H105+H107+H109+H111+H113+H115</f>
        <v>74880000</v>
      </c>
      <c r="I117" s="102"/>
    </row>
    <row r="118" spans="2:28" ht="15" customHeight="1" x14ac:dyDescent="0.15">
      <c r="B118" s="255"/>
      <c r="C118" s="256"/>
      <c r="D118" s="82"/>
      <c r="E118" s="83"/>
      <c r="F118" s="84"/>
      <c r="G118" s="85"/>
      <c r="H118" s="85"/>
      <c r="I118" s="95"/>
    </row>
    <row r="119" spans="2:28" ht="15" customHeight="1" x14ac:dyDescent="0.15">
      <c r="B119" s="257"/>
      <c r="C119" s="258"/>
      <c r="D119" s="89"/>
      <c r="E119" s="90">
        <v>1</v>
      </c>
      <c r="F119" s="91" t="str">
        <f>F117</f>
        <v>本</v>
      </c>
      <c r="G119" s="92"/>
      <c r="H119" s="92">
        <f>H117/E117</f>
        <v>748800</v>
      </c>
      <c r="I119" s="101"/>
    </row>
    <row r="120" spans="2:28" ht="15" customHeight="1" x14ac:dyDescent="0.15">
      <c r="E120" s="80"/>
    </row>
    <row r="121" spans="2:28" ht="15" customHeight="1" x14ac:dyDescent="0.15">
      <c r="N121" s="79"/>
      <c r="P121" s="87"/>
      <c r="R121" s="88"/>
      <c r="X121" s="79"/>
      <c r="Z121" s="87"/>
      <c r="AB121" s="88"/>
    </row>
    <row r="122" spans="2:28" ht="15" customHeight="1" x14ac:dyDescent="0.15">
      <c r="B122" s="263" t="s">
        <v>32</v>
      </c>
      <c r="C122" s="261" t="s">
        <v>202</v>
      </c>
      <c r="D122" s="264"/>
      <c r="E122" s="264"/>
      <c r="F122" s="264"/>
      <c r="G122" s="262"/>
      <c r="H122" s="77"/>
      <c r="I122" s="78"/>
      <c r="N122" s="79"/>
      <c r="R122" s="80"/>
      <c r="X122" s="79"/>
      <c r="AB122" s="80"/>
    </row>
    <row r="123" spans="2:28" ht="15" customHeight="1" x14ac:dyDescent="0.15">
      <c r="B123" s="263"/>
      <c r="C123" s="265"/>
      <c r="D123" s="266"/>
      <c r="E123" s="266"/>
      <c r="F123" s="266"/>
      <c r="G123" s="267"/>
      <c r="H123" s="81">
        <v>10</v>
      </c>
      <c r="I123" s="78" t="s">
        <v>203</v>
      </c>
      <c r="N123" s="79"/>
      <c r="R123" s="80"/>
      <c r="X123" s="79"/>
      <c r="AB123" s="80"/>
    </row>
    <row r="124" spans="2:28" ht="15" customHeight="1" x14ac:dyDescent="0.15">
      <c r="B124" s="268" t="s">
        <v>125</v>
      </c>
      <c r="C124" s="269"/>
      <c r="D124" s="263" t="s">
        <v>126</v>
      </c>
      <c r="E124" s="263" t="s">
        <v>33</v>
      </c>
      <c r="F124" s="263" t="s">
        <v>34</v>
      </c>
      <c r="G124" s="263" t="s">
        <v>127</v>
      </c>
      <c r="H124" s="263" t="s">
        <v>128</v>
      </c>
      <c r="I124" s="263" t="s">
        <v>36</v>
      </c>
      <c r="N124" s="79"/>
      <c r="R124" s="80"/>
      <c r="X124" s="79"/>
      <c r="AB124" s="80"/>
    </row>
    <row r="125" spans="2:28" ht="15" customHeight="1" x14ac:dyDescent="0.15">
      <c r="B125" s="270"/>
      <c r="C125" s="271"/>
      <c r="D125" s="263"/>
      <c r="E125" s="263"/>
      <c r="F125" s="263"/>
      <c r="G125" s="263"/>
      <c r="H125" s="263"/>
      <c r="I125" s="263"/>
      <c r="K125" s="76" t="s">
        <v>204</v>
      </c>
      <c r="L125" s="76" t="s">
        <v>10</v>
      </c>
      <c r="M125" s="112">
        <f>+M127+M129</f>
        <v>3.6256578947368419</v>
      </c>
      <c r="AB125" s="103"/>
    </row>
    <row r="126" spans="2:28" ht="15" customHeight="1" x14ac:dyDescent="0.15">
      <c r="B126" s="259" t="s">
        <v>6</v>
      </c>
      <c r="C126" s="260"/>
      <c r="D126" s="82" t="s">
        <v>205</v>
      </c>
      <c r="E126" s="83"/>
      <c r="F126" s="84"/>
      <c r="G126" s="85"/>
      <c r="H126" s="85"/>
      <c r="I126" s="86" t="s">
        <v>206</v>
      </c>
      <c r="K126" s="76" t="s">
        <v>207</v>
      </c>
    </row>
    <row r="127" spans="2:28" ht="15" customHeight="1" x14ac:dyDescent="0.15">
      <c r="B127" s="257"/>
      <c r="C127" s="258"/>
      <c r="D127" s="89"/>
      <c r="E127" s="90">
        <v>2.09</v>
      </c>
      <c r="F127" s="91" t="s">
        <v>2</v>
      </c>
      <c r="G127" s="92">
        <v>19390</v>
      </c>
      <c r="H127" s="92">
        <f>TRUNC(E127*G127,0)</f>
        <v>40525</v>
      </c>
      <c r="I127" s="93"/>
      <c r="K127" s="76">
        <v>4</v>
      </c>
      <c r="L127" s="76">
        <v>10.45</v>
      </c>
      <c r="M127" s="113">
        <f>L127/K127</f>
        <v>2.6124999999999998</v>
      </c>
    </row>
    <row r="128" spans="2:28" ht="15" customHeight="1" x14ac:dyDescent="0.15">
      <c r="B128" s="259" t="s">
        <v>14</v>
      </c>
      <c r="C128" s="260"/>
      <c r="D128" s="82" t="s">
        <v>208</v>
      </c>
      <c r="E128" s="83"/>
      <c r="F128" s="84"/>
      <c r="G128" s="85"/>
      <c r="H128" s="85"/>
      <c r="I128" s="86" t="s">
        <v>206</v>
      </c>
      <c r="K128" s="76" t="s">
        <v>209</v>
      </c>
      <c r="M128" s="113"/>
    </row>
    <row r="129" spans="2:28" ht="15" customHeight="1" x14ac:dyDescent="0.15">
      <c r="B129" s="257"/>
      <c r="C129" s="258"/>
      <c r="D129" s="89"/>
      <c r="E129" s="90">
        <v>7.7</v>
      </c>
      <c r="F129" s="91" t="s">
        <v>1</v>
      </c>
      <c r="G129" s="92">
        <v>7200</v>
      </c>
      <c r="H129" s="92">
        <f>TRUNC(E129*G129,0)</f>
        <v>55440</v>
      </c>
      <c r="I129" s="93"/>
      <c r="K129" s="76">
        <v>38</v>
      </c>
      <c r="L129" s="76">
        <v>38.5</v>
      </c>
      <c r="M129" s="113">
        <f>L129/K129</f>
        <v>1.013157894736842</v>
      </c>
    </row>
    <row r="130" spans="2:28" ht="15" customHeight="1" x14ac:dyDescent="0.15">
      <c r="B130" s="259"/>
      <c r="C130" s="260"/>
      <c r="D130" s="82"/>
      <c r="E130" s="83"/>
      <c r="F130" s="84"/>
      <c r="G130" s="85"/>
      <c r="H130" s="85"/>
      <c r="I130" s="86"/>
    </row>
    <row r="131" spans="2:28" ht="15" customHeight="1" x14ac:dyDescent="0.15">
      <c r="B131" s="257"/>
      <c r="C131" s="258"/>
      <c r="D131" s="89"/>
      <c r="E131" s="90"/>
      <c r="F131" s="91"/>
      <c r="G131" s="92"/>
      <c r="H131" s="92"/>
      <c r="I131" s="93"/>
      <c r="AB131" s="104"/>
    </row>
    <row r="132" spans="2:28" ht="15" customHeight="1" x14ac:dyDescent="0.15">
      <c r="B132" s="259"/>
      <c r="C132" s="260"/>
      <c r="D132" s="82"/>
      <c r="E132" s="83"/>
      <c r="F132" s="84"/>
      <c r="G132" s="85"/>
      <c r="H132" s="85"/>
      <c r="I132" s="86"/>
    </row>
    <row r="133" spans="2:28" ht="15" customHeight="1" x14ac:dyDescent="0.15">
      <c r="B133" s="257"/>
      <c r="C133" s="258"/>
      <c r="D133" s="89"/>
      <c r="E133" s="90"/>
      <c r="F133" s="91"/>
      <c r="G133" s="92"/>
      <c r="H133" s="92"/>
      <c r="I133" s="93"/>
    </row>
    <row r="134" spans="2:28" ht="15" customHeight="1" x14ac:dyDescent="0.15">
      <c r="B134" s="259"/>
      <c r="C134" s="260"/>
      <c r="D134" s="82"/>
      <c r="E134" s="83"/>
      <c r="F134" s="84"/>
      <c r="G134" s="85"/>
      <c r="H134" s="85"/>
      <c r="I134" s="86"/>
    </row>
    <row r="135" spans="2:28" ht="15" customHeight="1" x14ac:dyDescent="0.15">
      <c r="B135" s="257"/>
      <c r="C135" s="258"/>
      <c r="D135" s="89"/>
      <c r="E135" s="90"/>
      <c r="F135" s="91"/>
      <c r="G135" s="92"/>
      <c r="H135" s="92"/>
      <c r="I135" s="93"/>
    </row>
    <row r="136" spans="2:28" ht="15" customHeight="1" x14ac:dyDescent="0.15">
      <c r="B136" s="259"/>
      <c r="C136" s="260"/>
      <c r="D136" s="82"/>
      <c r="E136" s="83"/>
      <c r="F136" s="84"/>
      <c r="G136" s="85"/>
      <c r="H136" s="85"/>
      <c r="I136" s="86"/>
    </row>
    <row r="137" spans="2:28" ht="15" customHeight="1" x14ac:dyDescent="0.15">
      <c r="B137" s="257"/>
      <c r="C137" s="258"/>
      <c r="D137" s="89"/>
      <c r="E137" s="90"/>
      <c r="F137" s="91"/>
      <c r="G137" s="92"/>
      <c r="H137" s="92"/>
      <c r="I137" s="93"/>
    </row>
    <row r="138" spans="2:28" ht="15" customHeight="1" x14ac:dyDescent="0.15">
      <c r="B138" s="259"/>
      <c r="C138" s="260"/>
      <c r="D138" s="82"/>
      <c r="E138" s="105"/>
      <c r="F138" s="84"/>
      <c r="G138" s="85"/>
      <c r="H138" s="85"/>
      <c r="I138" s="86"/>
    </row>
    <row r="139" spans="2:28" ht="15" customHeight="1" x14ac:dyDescent="0.15">
      <c r="B139" s="257"/>
      <c r="C139" s="258"/>
      <c r="D139" s="89"/>
      <c r="E139" s="106"/>
      <c r="F139" s="91"/>
      <c r="G139" s="92"/>
      <c r="H139" s="92"/>
      <c r="I139" s="93"/>
      <c r="Q139" s="96"/>
      <c r="S139" s="96"/>
    </row>
    <row r="140" spans="2:28" ht="15" customHeight="1" x14ac:dyDescent="0.15">
      <c r="B140" s="259"/>
      <c r="C140" s="260"/>
      <c r="D140" s="82"/>
      <c r="E140" s="83"/>
      <c r="F140" s="84"/>
      <c r="G140" s="85"/>
      <c r="H140" s="85"/>
      <c r="I140" s="95"/>
    </row>
    <row r="141" spans="2:28" ht="15" customHeight="1" x14ac:dyDescent="0.15">
      <c r="B141" s="257"/>
      <c r="C141" s="258"/>
      <c r="D141" s="89"/>
      <c r="E141" s="90"/>
      <c r="F141" s="91"/>
      <c r="G141" s="92"/>
      <c r="H141" s="92"/>
      <c r="I141" s="93"/>
    </row>
    <row r="142" spans="2:28" ht="15" customHeight="1" x14ac:dyDescent="0.15">
      <c r="B142" s="259"/>
      <c r="C142" s="260"/>
      <c r="D142" s="82"/>
      <c r="E142" s="83"/>
      <c r="F142" s="84"/>
      <c r="G142" s="85"/>
      <c r="H142" s="85"/>
      <c r="I142" s="94"/>
      <c r="Q142" s="103"/>
    </row>
    <row r="143" spans="2:28" ht="15" customHeight="1" x14ac:dyDescent="0.15">
      <c r="B143" s="257"/>
      <c r="C143" s="258"/>
      <c r="D143" s="89"/>
      <c r="E143" s="90"/>
      <c r="F143" s="91"/>
      <c r="G143" s="92"/>
      <c r="H143" s="92"/>
      <c r="I143" s="93"/>
    </row>
    <row r="144" spans="2:28" ht="15" customHeight="1" x14ac:dyDescent="0.15">
      <c r="B144" s="259"/>
      <c r="C144" s="260"/>
      <c r="D144" s="82"/>
      <c r="E144" s="83"/>
      <c r="F144" s="84"/>
      <c r="G144" s="85"/>
      <c r="H144" s="85"/>
      <c r="I144" s="95"/>
    </row>
    <row r="145" spans="2:28" ht="15" customHeight="1" x14ac:dyDescent="0.15">
      <c r="B145" s="257"/>
      <c r="C145" s="258"/>
      <c r="D145" s="89"/>
      <c r="E145" s="90"/>
      <c r="F145" s="91"/>
      <c r="G145" s="92"/>
      <c r="H145" s="92"/>
      <c r="I145" s="93"/>
    </row>
    <row r="146" spans="2:28" ht="15" customHeight="1" x14ac:dyDescent="0.15">
      <c r="B146" s="261"/>
      <c r="C146" s="262"/>
      <c r="D146" s="82"/>
      <c r="E146" s="83"/>
      <c r="F146" s="84"/>
      <c r="G146" s="85"/>
      <c r="H146" s="85"/>
      <c r="I146" s="95"/>
    </row>
    <row r="147" spans="2:28" ht="15" customHeight="1" x14ac:dyDescent="0.15">
      <c r="B147" s="257"/>
      <c r="C147" s="258"/>
      <c r="D147" s="89"/>
      <c r="E147" s="90">
        <f>H123</f>
        <v>10</v>
      </c>
      <c r="F147" s="91" t="s">
        <v>5</v>
      </c>
      <c r="G147" s="92"/>
      <c r="H147" s="92">
        <f>H127+H129+H131+H133+H135+H137+H139+H141+H143+H145</f>
        <v>95965</v>
      </c>
      <c r="I147" s="102"/>
    </row>
    <row r="148" spans="2:28" ht="15" customHeight="1" x14ac:dyDescent="0.15">
      <c r="B148" s="255"/>
      <c r="C148" s="256"/>
      <c r="D148" s="82"/>
      <c r="E148" s="83"/>
      <c r="F148" s="84"/>
      <c r="G148" s="85"/>
      <c r="H148" s="85"/>
      <c r="I148" s="95"/>
    </row>
    <row r="149" spans="2:28" ht="15" customHeight="1" x14ac:dyDescent="0.15">
      <c r="B149" s="257"/>
      <c r="C149" s="258"/>
      <c r="D149" s="89"/>
      <c r="E149" s="90">
        <v>1</v>
      </c>
      <c r="F149" s="91" t="str">
        <f>F147</f>
        <v>m</v>
      </c>
      <c r="G149" s="92"/>
      <c r="H149" s="92">
        <f>H147/E147</f>
        <v>9596.5</v>
      </c>
      <c r="I149" s="101"/>
    </row>
    <row r="150" spans="2:28" ht="15" customHeight="1" x14ac:dyDescent="0.15">
      <c r="E150" s="80"/>
    </row>
    <row r="151" spans="2:28" ht="15" customHeight="1" x14ac:dyDescent="0.15">
      <c r="N151" s="79"/>
      <c r="P151" s="87"/>
      <c r="R151" s="88"/>
      <c r="X151" s="79"/>
      <c r="Z151" s="87"/>
      <c r="AB151" s="88"/>
    </row>
    <row r="152" spans="2:28" ht="15" customHeight="1" x14ac:dyDescent="0.15">
      <c r="B152" s="263" t="s">
        <v>32</v>
      </c>
      <c r="C152" s="261" t="s">
        <v>19</v>
      </c>
      <c r="D152" s="264"/>
      <c r="E152" s="264"/>
      <c r="F152" s="264"/>
      <c r="G152" s="262"/>
      <c r="H152" s="77"/>
      <c r="I152" s="78"/>
      <c r="N152" s="79"/>
      <c r="R152" s="80"/>
      <c r="X152" s="79"/>
      <c r="AB152" s="80"/>
    </row>
    <row r="153" spans="2:28" ht="15" customHeight="1" x14ac:dyDescent="0.15">
      <c r="B153" s="263"/>
      <c r="C153" s="265"/>
      <c r="D153" s="266"/>
      <c r="E153" s="266"/>
      <c r="F153" s="266"/>
      <c r="G153" s="267"/>
      <c r="H153" s="81">
        <v>10</v>
      </c>
      <c r="I153" s="78" t="s">
        <v>203</v>
      </c>
      <c r="N153" s="79"/>
      <c r="R153" s="80"/>
      <c r="X153" s="79"/>
      <c r="AB153" s="80"/>
    </row>
    <row r="154" spans="2:28" ht="15" customHeight="1" x14ac:dyDescent="0.15">
      <c r="B154" s="268" t="s">
        <v>125</v>
      </c>
      <c r="C154" s="269"/>
      <c r="D154" s="263" t="s">
        <v>126</v>
      </c>
      <c r="E154" s="263" t="s">
        <v>33</v>
      </c>
      <c r="F154" s="263" t="s">
        <v>34</v>
      </c>
      <c r="G154" s="263" t="s">
        <v>127</v>
      </c>
      <c r="H154" s="263" t="s">
        <v>128</v>
      </c>
      <c r="I154" s="263" t="s">
        <v>36</v>
      </c>
      <c r="N154" s="79"/>
      <c r="R154" s="80"/>
      <c r="X154" s="79"/>
      <c r="AB154" s="80"/>
    </row>
    <row r="155" spans="2:28" ht="15" customHeight="1" x14ac:dyDescent="0.15">
      <c r="B155" s="270"/>
      <c r="C155" s="271"/>
      <c r="D155" s="263"/>
      <c r="E155" s="263"/>
      <c r="F155" s="263"/>
      <c r="G155" s="263"/>
      <c r="H155" s="263"/>
      <c r="I155" s="263"/>
      <c r="K155" s="76" t="s">
        <v>204</v>
      </c>
      <c r="L155" s="76" t="s">
        <v>10</v>
      </c>
      <c r="M155" s="112">
        <f>+M157+M159+M161</f>
        <v>1.6876061120543295</v>
      </c>
      <c r="AB155" s="103"/>
    </row>
    <row r="156" spans="2:28" ht="15" customHeight="1" x14ac:dyDescent="0.15">
      <c r="B156" s="259" t="s">
        <v>17</v>
      </c>
      <c r="C156" s="260"/>
      <c r="D156" s="82" t="s">
        <v>210</v>
      </c>
      <c r="E156" s="83"/>
      <c r="F156" s="84"/>
      <c r="G156" s="85"/>
      <c r="H156" s="85"/>
      <c r="I156" s="86" t="s">
        <v>206</v>
      </c>
      <c r="K156" s="76" t="s">
        <v>209</v>
      </c>
    </row>
    <row r="157" spans="2:28" ht="15" customHeight="1" x14ac:dyDescent="0.15">
      <c r="B157" s="257"/>
      <c r="C157" s="258"/>
      <c r="D157" s="89"/>
      <c r="E157" s="90">
        <v>5</v>
      </c>
      <c r="F157" s="91" t="s">
        <v>1</v>
      </c>
      <c r="G157" s="92">
        <v>1200</v>
      </c>
      <c r="H157" s="92">
        <f>TRUNC(E157*G157,0)</f>
        <v>6000</v>
      </c>
      <c r="I157" s="93"/>
      <c r="K157" s="76">
        <v>155</v>
      </c>
      <c r="L157" s="76">
        <v>25</v>
      </c>
      <c r="M157" s="113">
        <f>L157/K157</f>
        <v>0.16129032258064516</v>
      </c>
    </row>
    <row r="158" spans="2:28" ht="15" customHeight="1" x14ac:dyDescent="0.15">
      <c r="B158" s="259" t="s">
        <v>6</v>
      </c>
      <c r="C158" s="260"/>
      <c r="D158" s="82" t="s">
        <v>205</v>
      </c>
      <c r="E158" s="83"/>
      <c r="F158" s="84"/>
      <c r="G158" s="85"/>
      <c r="H158" s="85"/>
      <c r="I158" s="86" t="s">
        <v>206</v>
      </c>
      <c r="K158" s="76" t="s">
        <v>207</v>
      </c>
    </row>
    <row r="159" spans="2:28" ht="15" customHeight="1" x14ac:dyDescent="0.15">
      <c r="B159" s="257"/>
      <c r="C159" s="258"/>
      <c r="D159" s="89"/>
      <c r="E159" s="90">
        <v>0.8</v>
      </c>
      <c r="F159" s="91" t="s">
        <v>2</v>
      </c>
      <c r="G159" s="92">
        <v>19390</v>
      </c>
      <c r="H159" s="92">
        <f>TRUNC(E159*G159,0)</f>
        <v>15512</v>
      </c>
      <c r="I159" s="93"/>
      <c r="K159" s="76">
        <v>4</v>
      </c>
      <c r="L159" s="76">
        <v>4</v>
      </c>
      <c r="M159" s="113">
        <f>L159/K159</f>
        <v>1</v>
      </c>
    </row>
    <row r="160" spans="2:28" ht="15" customHeight="1" x14ac:dyDescent="0.15">
      <c r="B160" s="259" t="s">
        <v>14</v>
      </c>
      <c r="C160" s="260"/>
      <c r="D160" s="82" t="s">
        <v>208</v>
      </c>
      <c r="E160" s="83"/>
      <c r="F160" s="84"/>
      <c r="G160" s="85"/>
      <c r="H160" s="85"/>
      <c r="I160" s="86" t="s">
        <v>206</v>
      </c>
      <c r="K160" s="76" t="s">
        <v>209</v>
      </c>
    </row>
    <row r="161" spans="2:28" ht="15" customHeight="1" x14ac:dyDescent="0.15">
      <c r="B161" s="257"/>
      <c r="C161" s="258"/>
      <c r="D161" s="89"/>
      <c r="E161" s="90">
        <v>4</v>
      </c>
      <c r="F161" s="91" t="s">
        <v>1</v>
      </c>
      <c r="G161" s="92">
        <v>7200</v>
      </c>
      <c r="H161" s="92">
        <f>TRUNC(E161*G161,0)</f>
        <v>28800</v>
      </c>
      <c r="I161" s="93"/>
      <c r="K161" s="76">
        <v>38</v>
      </c>
      <c r="L161" s="76">
        <v>20</v>
      </c>
      <c r="M161" s="113">
        <f>L161/K161</f>
        <v>0.52631578947368418</v>
      </c>
      <c r="AB161" s="104"/>
    </row>
    <row r="162" spans="2:28" ht="15" customHeight="1" x14ac:dyDescent="0.15">
      <c r="B162" s="259"/>
      <c r="C162" s="260"/>
      <c r="D162" s="82"/>
      <c r="E162" s="83"/>
      <c r="F162" s="84"/>
      <c r="G162" s="85"/>
      <c r="H162" s="85"/>
      <c r="I162" s="86"/>
    </row>
    <row r="163" spans="2:28" ht="15" customHeight="1" x14ac:dyDescent="0.15">
      <c r="B163" s="257"/>
      <c r="C163" s="258"/>
      <c r="D163" s="89"/>
      <c r="E163" s="90"/>
      <c r="F163" s="91"/>
      <c r="G163" s="92"/>
      <c r="H163" s="92"/>
      <c r="I163" s="93"/>
    </row>
    <row r="164" spans="2:28" ht="15" customHeight="1" x14ac:dyDescent="0.15">
      <c r="B164" s="259"/>
      <c r="C164" s="260"/>
      <c r="D164" s="82"/>
      <c r="E164" s="83"/>
      <c r="F164" s="84"/>
      <c r="G164" s="85"/>
      <c r="H164" s="85"/>
      <c r="I164" s="86"/>
    </row>
    <row r="165" spans="2:28" ht="15" customHeight="1" x14ac:dyDescent="0.15">
      <c r="B165" s="257"/>
      <c r="C165" s="258"/>
      <c r="D165" s="89"/>
      <c r="E165" s="90"/>
      <c r="F165" s="91"/>
      <c r="G165" s="92"/>
      <c r="H165" s="92"/>
      <c r="I165" s="93"/>
    </row>
    <row r="166" spans="2:28" ht="15" customHeight="1" x14ac:dyDescent="0.15">
      <c r="B166" s="259"/>
      <c r="C166" s="260"/>
      <c r="D166" s="82"/>
      <c r="E166" s="83"/>
      <c r="F166" s="84"/>
      <c r="G166" s="85"/>
      <c r="H166" s="85"/>
      <c r="I166" s="86"/>
    </row>
    <row r="167" spans="2:28" ht="15" customHeight="1" x14ac:dyDescent="0.15">
      <c r="B167" s="257"/>
      <c r="C167" s="258"/>
      <c r="D167" s="89"/>
      <c r="E167" s="90"/>
      <c r="F167" s="91"/>
      <c r="G167" s="92"/>
      <c r="H167" s="92"/>
      <c r="I167" s="93"/>
    </row>
    <row r="168" spans="2:28" ht="15" customHeight="1" x14ac:dyDescent="0.15">
      <c r="B168" s="259"/>
      <c r="C168" s="260"/>
      <c r="D168" s="82"/>
      <c r="E168" s="105"/>
      <c r="F168" s="84"/>
      <c r="G168" s="85"/>
      <c r="H168" s="85"/>
      <c r="I168" s="86"/>
    </row>
    <row r="169" spans="2:28" ht="15" customHeight="1" x14ac:dyDescent="0.15">
      <c r="B169" s="257"/>
      <c r="C169" s="258"/>
      <c r="D169" s="89"/>
      <c r="E169" s="106"/>
      <c r="F169" s="91"/>
      <c r="G169" s="92"/>
      <c r="H169" s="92"/>
      <c r="I169" s="93"/>
      <c r="Q169" s="96"/>
      <c r="S169" s="96"/>
    </row>
    <row r="170" spans="2:28" ht="15" customHeight="1" x14ac:dyDescent="0.15">
      <c r="B170" s="259"/>
      <c r="C170" s="260"/>
      <c r="D170" s="82"/>
      <c r="E170" s="83"/>
      <c r="F170" s="84"/>
      <c r="G170" s="85"/>
      <c r="H170" s="85"/>
      <c r="I170" s="95"/>
    </row>
    <row r="171" spans="2:28" ht="15" customHeight="1" x14ac:dyDescent="0.15">
      <c r="B171" s="257"/>
      <c r="C171" s="258"/>
      <c r="D171" s="89"/>
      <c r="E171" s="90"/>
      <c r="F171" s="91"/>
      <c r="G171" s="92"/>
      <c r="H171" s="92"/>
      <c r="I171" s="93"/>
    </row>
    <row r="172" spans="2:28" ht="15" customHeight="1" x14ac:dyDescent="0.15">
      <c r="B172" s="259"/>
      <c r="C172" s="260"/>
      <c r="D172" s="82"/>
      <c r="E172" s="83"/>
      <c r="F172" s="84"/>
      <c r="G172" s="85"/>
      <c r="H172" s="85"/>
      <c r="I172" s="94"/>
      <c r="Q172" s="103"/>
    </row>
    <row r="173" spans="2:28" ht="15" customHeight="1" x14ac:dyDescent="0.15">
      <c r="B173" s="257"/>
      <c r="C173" s="258"/>
      <c r="D173" s="89"/>
      <c r="E173" s="90"/>
      <c r="F173" s="91"/>
      <c r="G173" s="92"/>
      <c r="H173" s="92"/>
      <c r="I173" s="93"/>
    </row>
    <row r="174" spans="2:28" ht="15" customHeight="1" x14ac:dyDescent="0.15">
      <c r="B174" s="259"/>
      <c r="C174" s="260"/>
      <c r="D174" s="82"/>
      <c r="E174" s="83"/>
      <c r="F174" s="84"/>
      <c r="G174" s="85"/>
      <c r="H174" s="85"/>
      <c r="I174" s="95"/>
    </row>
    <row r="175" spans="2:28" ht="15" customHeight="1" x14ac:dyDescent="0.15">
      <c r="B175" s="257"/>
      <c r="C175" s="258"/>
      <c r="D175" s="89"/>
      <c r="E175" s="90"/>
      <c r="F175" s="91"/>
      <c r="G175" s="92"/>
      <c r="H175" s="92"/>
      <c r="I175" s="93"/>
    </row>
    <row r="176" spans="2:28" ht="15" customHeight="1" x14ac:dyDescent="0.15">
      <c r="B176" s="261"/>
      <c r="C176" s="262"/>
      <c r="D176" s="82"/>
      <c r="E176" s="83"/>
      <c r="F176" s="84"/>
      <c r="G176" s="85"/>
      <c r="H176" s="85"/>
      <c r="I176" s="95"/>
    </row>
    <row r="177" spans="2:9" ht="15" customHeight="1" x14ac:dyDescent="0.15">
      <c r="B177" s="257"/>
      <c r="C177" s="258"/>
      <c r="D177" s="89"/>
      <c r="E177" s="90">
        <f>H153</f>
        <v>10</v>
      </c>
      <c r="F177" s="91" t="s">
        <v>5</v>
      </c>
      <c r="G177" s="92"/>
      <c r="H177" s="92">
        <f>H157+H159+H161+H163+H165+H167+H169+H171+H173+H175</f>
        <v>50312</v>
      </c>
      <c r="I177" s="102"/>
    </row>
    <row r="178" spans="2:9" ht="15" customHeight="1" x14ac:dyDescent="0.15">
      <c r="B178" s="255"/>
      <c r="C178" s="256"/>
      <c r="D178" s="82"/>
      <c r="E178" s="83"/>
      <c r="F178" s="84"/>
      <c r="G178" s="85"/>
      <c r="H178" s="85"/>
      <c r="I178" s="95"/>
    </row>
    <row r="179" spans="2:9" ht="15" customHeight="1" x14ac:dyDescent="0.15">
      <c r="B179" s="257"/>
      <c r="C179" s="258"/>
      <c r="D179" s="89"/>
      <c r="E179" s="90">
        <v>1</v>
      </c>
      <c r="F179" s="91" t="str">
        <f>F177</f>
        <v>m</v>
      </c>
      <c r="G179" s="92"/>
      <c r="H179" s="92">
        <f>H177/E177</f>
        <v>5031.2</v>
      </c>
      <c r="I179" s="101"/>
    </row>
    <row r="180" spans="2:9" ht="15" customHeight="1" x14ac:dyDescent="0.15">
      <c r="E180" s="80"/>
    </row>
  </sheetData>
  <mergeCells count="198">
    <mergeCell ref="B2:B3"/>
    <mergeCell ref="C2:G3"/>
    <mergeCell ref="B4:C5"/>
    <mergeCell ref="D4:D5"/>
    <mergeCell ref="E4:E5"/>
    <mergeCell ref="F4:F5"/>
    <mergeCell ref="G4:G5"/>
    <mergeCell ref="B10:C10"/>
    <mergeCell ref="B11:C11"/>
    <mergeCell ref="B12:C12"/>
    <mergeCell ref="B13:C13"/>
    <mergeCell ref="B14:C14"/>
    <mergeCell ref="B15:C15"/>
    <mergeCell ref="H4:H5"/>
    <mergeCell ref="I4:I5"/>
    <mergeCell ref="B6:C6"/>
    <mergeCell ref="B7:C7"/>
    <mergeCell ref="B8:C8"/>
    <mergeCell ref="B9:C9"/>
    <mergeCell ref="B22:C22"/>
    <mergeCell ref="B23:C23"/>
    <mergeCell ref="B24:C24"/>
    <mergeCell ref="B25:C25"/>
    <mergeCell ref="B26:C26"/>
    <mergeCell ref="B27:C27"/>
    <mergeCell ref="B16:C16"/>
    <mergeCell ref="B17:C17"/>
    <mergeCell ref="B18:C18"/>
    <mergeCell ref="B19:C19"/>
    <mergeCell ref="B20:C20"/>
    <mergeCell ref="B21:C21"/>
    <mergeCell ref="B28:C28"/>
    <mergeCell ref="B29:C29"/>
    <mergeCell ref="B32:B33"/>
    <mergeCell ref="C32:G33"/>
    <mergeCell ref="B34:C35"/>
    <mergeCell ref="D34:D35"/>
    <mergeCell ref="E34:E35"/>
    <mergeCell ref="F34:F35"/>
    <mergeCell ref="G34:G35"/>
    <mergeCell ref="B40:C40"/>
    <mergeCell ref="B41:C41"/>
    <mergeCell ref="B42:C42"/>
    <mergeCell ref="B43:C43"/>
    <mergeCell ref="B44:C44"/>
    <mergeCell ref="B45:C45"/>
    <mergeCell ref="H34:H35"/>
    <mergeCell ref="I34:I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58:C58"/>
    <mergeCell ref="B59:C59"/>
    <mergeCell ref="B62:B63"/>
    <mergeCell ref="C62:G63"/>
    <mergeCell ref="B64:C65"/>
    <mergeCell ref="D64:D65"/>
    <mergeCell ref="E64:E65"/>
    <mergeCell ref="F64:F65"/>
    <mergeCell ref="G64:G65"/>
    <mergeCell ref="B70:C70"/>
    <mergeCell ref="B71:C71"/>
    <mergeCell ref="B72:C72"/>
    <mergeCell ref="B73:C73"/>
    <mergeCell ref="B74:C74"/>
    <mergeCell ref="B75:C75"/>
    <mergeCell ref="H64:H65"/>
    <mergeCell ref="I64:I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88:C88"/>
    <mergeCell ref="B89:C89"/>
    <mergeCell ref="B92:B93"/>
    <mergeCell ref="C92:G93"/>
    <mergeCell ref="B94:C95"/>
    <mergeCell ref="D94:D95"/>
    <mergeCell ref="E94:E95"/>
    <mergeCell ref="F94:F95"/>
    <mergeCell ref="G94:G95"/>
    <mergeCell ref="B100:C100"/>
    <mergeCell ref="B101:C101"/>
    <mergeCell ref="B102:C102"/>
    <mergeCell ref="B103:C103"/>
    <mergeCell ref="B104:C104"/>
    <mergeCell ref="B105:C105"/>
    <mergeCell ref="H94:H95"/>
    <mergeCell ref="I94:I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18:C118"/>
    <mergeCell ref="B119:C119"/>
    <mergeCell ref="B122:B123"/>
    <mergeCell ref="C122:G123"/>
    <mergeCell ref="B124:C125"/>
    <mergeCell ref="D124:D125"/>
    <mergeCell ref="E124:E125"/>
    <mergeCell ref="F124:F125"/>
    <mergeCell ref="G124:G125"/>
    <mergeCell ref="B130:C130"/>
    <mergeCell ref="B131:C131"/>
    <mergeCell ref="B132:C132"/>
    <mergeCell ref="B133:C133"/>
    <mergeCell ref="B134:C134"/>
    <mergeCell ref="B135:C135"/>
    <mergeCell ref="H124:H125"/>
    <mergeCell ref="I124:I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48:C148"/>
    <mergeCell ref="B149:C149"/>
    <mergeCell ref="B152:B153"/>
    <mergeCell ref="C152:G153"/>
    <mergeCell ref="B154:C155"/>
    <mergeCell ref="D154:D155"/>
    <mergeCell ref="E154:E155"/>
    <mergeCell ref="F154:F155"/>
    <mergeCell ref="G154:G155"/>
    <mergeCell ref="B160:C160"/>
    <mergeCell ref="B161:C161"/>
    <mergeCell ref="B162:C162"/>
    <mergeCell ref="B163:C163"/>
    <mergeCell ref="B164:C164"/>
    <mergeCell ref="B165:C165"/>
    <mergeCell ref="H154:H155"/>
    <mergeCell ref="I154:I155"/>
    <mergeCell ref="B156:C156"/>
    <mergeCell ref="B157:C157"/>
    <mergeCell ref="B158:C158"/>
    <mergeCell ref="B159:C159"/>
    <mergeCell ref="B178:C178"/>
    <mergeCell ref="B179:C179"/>
    <mergeCell ref="B172:C172"/>
    <mergeCell ref="B173:C173"/>
    <mergeCell ref="B174:C174"/>
    <mergeCell ref="B175:C175"/>
    <mergeCell ref="B176:C176"/>
    <mergeCell ref="B177:C177"/>
    <mergeCell ref="B166:C166"/>
    <mergeCell ref="B167:C167"/>
    <mergeCell ref="B168:C168"/>
    <mergeCell ref="B169:C169"/>
    <mergeCell ref="B170:C170"/>
    <mergeCell ref="B171:C171"/>
  </mergeCells>
  <phoneticPr fontId="3"/>
  <pageMargins left="0.25" right="0.25" top="0.75" bottom="0.75" header="0.3" footer="0.3"/>
  <pageSetup paperSize="9" scale="119" orientation="landscape"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一覧表</vt:lpstr>
      <vt:lpstr>01</vt:lpstr>
      <vt:lpstr>01(新)</vt:lpstr>
      <vt:lpstr>01(従来)</vt:lpstr>
      <vt:lpstr>02</vt:lpstr>
      <vt:lpstr>02(新)</vt:lpstr>
      <vt:lpstr>02(従来)</vt:lpstr>
      <vt:lpstr>03</vt:lpstr>
      <vt:lpstr>03(新)</vt:lpstr>
      <vt:lpstr>03(従来)</vt:lpstr>
      <vt:lpstr>04</vt:lpstr>
      <vt:lpstr>04(新)</vt:lpstr>
      <vt:lpstr>04(従来)</vt:lpstr>
      <vt:lpstr>05</vt:lpstr>
      <vt:lpstr>05(新)</vt:lpstr>
      <vt:lpstr>05(従来)</vt:lpstr>
      <vt:lpstr>06</vt:lpstr>
      <vt:lpstr>06(新)</vt:lpstr>
      <vt:lpstr>06(従来)</vt:lpstr>
      <vt:lpstr>07</vt:lpstr>
      <vt:lpstr>07(新)</vt:lpstr>
      <vt:lpstr>07(従来)</vt:lpstr>
      <vt:lpstr>'01'!Print_Area</vt:lpstr>
      <vt:lpstr>'01(従来)'!Print_Area</vt:lpstr>
      <vt:lpstr>'01(新)'!Print_Area</vt:lpstr>
      <vt:lpstr>'02'!Print_Area</vt:lpstr>
      <vt:lpstr>'02(従来)'!Print_Area</vt:lpstr>
      <vt:lpstr>'02(新)'!Print_Area</vt:lpstr>
      <vt:lpstr>'03'!Print_Area</vt:lpstr>
      <vt:lpstr>'03(従来)'!Print_Area</vt:lpstr>
      <vt:lpstr>'03(新)'!Print_Area</vt:lpstr>
      <vt:lpstr>'04'!Print_Area</vt:lpstr>
      <vt:lpstr>'04(従来)'!Print_Area</vt:lpstr>
      <vt:lpstr>'04(新)'!Print_Area</vt:lpstr>
      <vt:lpstr>'05'!Print_Area</vt:lpstr>
      <vt:lpstr>'05(従来)'!Print_Area</vt:lpstr>
      <vt:lpstr>'05(新)'!Print_Area</vt:lpstr>
      <vt:lpstr>'06'!Print_Area</vt:lpstr>
      <vt:lpstr>'06(従来)'!Print_Area</vt:lpstr>
      <vt:lpstr>'06(新)'!Print_Area</vt:lpstr>
      <vt:lpstr>'07'!Print_Area</vt:lpstr>
      <vt:lpstr>'07(従来)'!Print_Area</vt:lpstr>
      <vt:lpstr>'07(新)'!Print_Area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2023-03-14T06:06:27Z</dcterms:created>
  <dcterms:modified xsi:type="dcterms:W3CDTF">2023-03-14T06:06:31Z</dcterms:modified>
  <cp:category/>
</cp:coreProperties>
</file>